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https://lehub.sharepoint.com/sites/Personal310/Shared Documents/General/Körorder Arbetsordning/VÅR och HÖST/AO aktuella puplicerade/"/>
    </mc:Choice>
  </mc:AlternateContent>
  <xr:revisionPtr revIDLastSave="0" documentId="8_{2C34F296-0EDE-4716-A461-7EADF66F61E6}" xr6:coauthVersionLast="47" xr6:coauthVersionMax="47" xr10:uidLastSave="{00000000-0000-0000-0000-000000000000}"/>
  <bookViews>
    <workbookView xWindow="-120" yWindow="-120" windowWidth="29040" windowHeight="15720" tabRatio="500" firstSheet="4" xr2:uid="{00000000-000D-0000-FFFF-FFFF00000000}"/>
  </bookViews>
  <sheets>
    <sheet name="Info och ändringslogg" sheetId="1" r:id="rId1"/>
    <sheet name="Norrskär" sheetId="2" r:id="rId2"/>
    <sheet name="Storskär" sheetId="3" r:id="rId3"/>
    <sheet name="Västan" sheetId="4" r:id="rId4"/>
    <sheet name="Waxholm I" sheetId="5" r:id="rId5"/>
    <sheet name="Waxholm II" sheetId="6" r:id="rId6"/>
    <sheet name="Skärgården" sheetId="7" r:id="rId7"/>
    <sheet name="Roslagen" sheetId="8" r:id="rId8"/>
    <sheet name="Vindöga" sheetId="9" r:id="rId9"/>
    <sheet name="Solöga" sheetId="10" r:id="rId10"/>
    <sheet name="Värmdö" sheetId="11" r:id="rId11"/>
    <sheet name="Vånö" sheetId="12" r:id="rId12"/>
    <sheet name="Väddö" sheetId="13" r:id="rId13"/>
    <sheet name="Viberö" sheetId="14" r:id="rId14"/>
    <sheet name="Vaxö" sheetId="15" r:id="rId15"/>
    <sheet name="Saxaren" sheetId="16" r:id="rId16"/>
    <sheet name="Söderarm" sheetId="17" r:id="rId17"/>
    <sheet name="Sandhamn" sheetId="18" r:id="rId18"/>
    <sheet name="Dalarö" sheetId="19" r:id="rId19"/>
    <sheet name="Nämdö" sheetId="20" r:id="rId20"/>
    <sheet name="Gällnö" sheetId="21" r:id="rId21"/>
    <sheet name="Yxlan" sheetId="22" r:id="rId22"/>
    <sheet name="Skraken" sheetId="23" r:id="rId23"/>
    <sheet name="Viggen" sheetId="24" r:id="rId24"/>
    <sheet name="Sjögull" sheetId="25" r:id="rId25"/>
    <sheet name="Sjöbris" sheetId="26" r:id="rId26"/>
    <sheet name="Riddarfjärden" sheetId="28" r:id="rId27"/>
    <sheet name="Sunnan" sheetId="29" r:id="rId28"/>
    <sheet name="Rex" sheetId="30" r:id="rId29"/>
    <sheet name="Östan" sheetId="27" r:id="rId30"/>
    <sheet name="Dux" sheetId="31" r:id="rId31"/>
    <sheet name="Mysing" sheetId="32" r:id="rId32"/>
    <sheet name="Utö Express" sheetId="33" r:id="rId33"/>
    <sheet name="Silverö" sheetId="34" r:id="rId34"/>
    <sheet name="Lux" sheetId="35" r:id="rId35"/>
    <sheet name="Skarpö" sheetId="36" r:id="rId36"/>
    <sheet name="Silverpilen" sheetId="37" r:id="rId37"/>
    <sheet name="Lusca" sheetId="38" r:id="rId38"/>
    <sheet name="Nova" sheetId="39" r:id="rId39"/>
  </sheets>
  <definedNames>
    <definedName name="_xlnm.Print_Area" localSheetId="18">Dalarö!$A$1:$AB$64</definedName>
    <definedName name="_xlnm.Print_Area" localSheetId="30">Dux!$A$1:$AB$77</definedName>
    <definedName name="_xlnm.Print_Area" localSheetId="20">Gällnö!$A$1:$AB$50</definedName>
    <definedName name="_xlnm.Print_Area" localSheetId="37">Lusca!$A$1:$AB$40</definedName>
    <definedName name="_xlnm.Print_Area" localSheetId="34">Lux!$A$1:$AB$37</definedName>
    <definedName name="_xlnm.Print_Area" localSheetId="31">Mysing!$A$1:$AB$39</definedName>
    <definedName name="_xlnm.Print_Area" localSheetId="1">Norrskär!$A$1:$AB$40</definedName>
    <definedName name="_xlnm.Print_Area" localSheetId="38">Nova!$A$1:$AB$40</definedName>
    <definedName name="_xlnm.Print_Area" localSheetId="19">Nämdö!$A$1:$AB$40</definedName>
    <definedName name="_xlnm.Print_Area" localSheetId="28">Rex!$A$1:$AB$40</definedName>
    <definedName name="_xlnm.Print_Area" localSheetId="26">Riddarfjärden!$A$1:$AB$40</definedName>
    <definedName name="_xlnm.Print_Area" localSheetId="7">Roslagen!$A$1:$AB$79</definedName>
    <definedName name="_xlnm.Print_Area" localSheetId="17">Sandhamn!$A$1:$AB$28</definedName>
    <definedName name="_xlnm.Print_Area" localSheetId="15">Saxaren!$A$1:$AB$57</definedName>
    <definedName name="_xlnm.Print_Area" localSheetId="36">Silverpilen!$A$1:$AB$70</definedName>
    <definedName name="_xlnm.Print_Area" localSheetId="33">Silverö!$A$1:$AB$56</definedName>
    <definedName name="_xlnm.Print_Area" localSheetId="25">Sjöbris!$A$1:$AB$41</definedName>
    <definedName name="_xlnm.Print_Area" localSheetId="24">Sjögull!$A$1:$AB$80</definedName>
    <definedName name="_xlnm.Print_Area" localSheetId="35">Skarpö!$A$1:$AB$37</definedName>
    <definedName name="_xlnm.Print_Area" localSheetId="22">Skraken!$A$1:$AB$80</definedName>
    <definedName name="_xlnm.Print_Area" localSheetId="6">Skärgården!$A$1:$AB$78</definedName>
    <definedName name="_xlnm.Print_Area" localSheetId="9">Solöga!$A$1:$AB$40</definedName>
    <definedName name="_xlnm.Print_Area" localSheetId="2">Storskär!$A$1:$AB$41</definedName>
    <definedName name="_xlnm.Print_Area" localSheetId="27">Sunnan!$A$1:$AB$40</definedName>
    <definedName name="_xlnm.Print_Area" localSheetId="16">Söderarm!$A$1:$AB$79</definedName>
    <definedName name="_xlnm.Print_Area" localSheetId="32">'Utö Express'!$A$1:$AB$93</definedName>
    <definedName name="_xlnm.Print_Area" localSheetId="14">Vaxö!$A$1:$AB$94</definedName>
    <definedName name="_xlnm.Print_Area" localSheetId="13">Viberö!$A$1:$AB$93</definedName>
    <definedName name="_xlnm.Print_Area" localSheetId="23">Viggen!$A$1:$AB$30</definedName>
    <definedName name="_xlnm.Print_Area" localSheetId="8">Vindöga!$A$1:$AB$40</definedName>
    <definedName name="_xlnm.Print_Area" localSheetId="11">Vånö!$A$1:$AB$79</definedName>
    <definedName name="_xlnm.Print_Area" localSheetId="12">Väddö!$A$1:$AB$76</definedName>
    <definedName name="_xlnm.Print_Area" localSheetId="10">Värmdö!$A$1:$AB$62</definedName>
    <definedName name="_xlnm.Print_Area" localSheetId="3">Västan!$A$1:$AB$41</definedName>
    <definedName name="_xlnm.Print_Area" localSheetId="4">'Waxholm I'!$A$1:$AB$59</definedName>
    <definedName name="_xlnm.Print_Area" localSheetId="5">'Waxholm II'!$A$1:$AB$41</definedName>
    <definedName name="_xlnm.Print_Area" localSheetId="21">Yxlan!$A$1:$AB$39</definedName>
    <definedName name="_xlnm.Print_Area" localSheetId="29">Östan!$A$1:$AB$70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29" i="22" l="1"/>
  <c r="Z28" i="22"/>
  <c r="Z2" i="39"/>
  <c r="Z2" i="38"/>
  <c r="Z2" i="37"/>
  <c r="Z2" i="36"/>
  <c r="Z2" i="35"/>
  <c r="Z2" i="34"/>
  <c r="Z2" i="33"/>
  <c r="Z2" i="32"/>
  <c r="Z2" i="31"/>
  <c r="Z2" i="30"/>
  <c r="Z2" i="29"/>
  <c r="Z2" i="28"/>
  <c r="Z2" i="27"/>
  <c r="Z2" i="26"/>
  <c r="Z2" i="25"/>
  <c r="Z2" i="24"/>
  <c r="Z2" i="23"/>
  <c r="Z2" i="22"/>
  <c r="Z2" i="21"/>
  <c r="Z2" i="20"/>
  <c r="Z2" i="19"/>
  <c r="Z2" i="18"/>
  <c r="Z2" i="17"/>
  <c r="Z2" i="16"/>
  <c r="Z2" i="15"/>
  <c r="Z2" i="14"/>
  <c r="Z2" i="13"/>
  <c r="Z2" i="12"/>
  <c r="Z2" i="10"/>
  <c r="Z2" i="9"/>
  <c r="Z2" i="7"/>
  <c r="Z2" i="6"/>
  <c r="Z2" i="5"/>
  <c r="Z2" i="4"/>
  <c r="Z2" i="3"/>
  <c r="Z22" i="39"/>
  <c r="V22" i="39"/>
  <c r="U22" i="39"/>
  <c r="F22" i="39"/>
  <c r="Z21" i="39"/>
  <c r="V21" i="39"/>
  <c r="U21" i="39"/>
  <c r="F21" i="39"/>
  <c r="Z20" i="39"/>
  <c r="V20" i="39"/>
  <c r="U20" i="39"/>
  <c r="F20" i="39"/>
  <c r="Z19" i="39"/>
  <c r="V19" i="39"/>
  <c r="U19" i="39"/>
  <c r="F19" i="39"/>
  <c r="Z18" i="39"/>
  <c r="V18" i="39"/>
  <c r="U18" i="39"/>
  <c r="F18" i="39"/>
  <c r="Z17" i="39"/>
  <c r="V17" i="39"/>
  <c r="U17" i="39"/>
  <c r="F17" i="39"/>
  <c r="Z16" i="39"/>
  <c r="V16" i="39"/>
  <c r="U16" i="39"/>
  <c r="F16" i="39"/>
  <c r="E8" i="39"/>
  <c r="E7" i="39"/>
  <c r="Z22" i="38"/>
  <c r="V22" i="38"/>
  <c r="U22" i="38"/>
  <c r="F22" i="38"/>
  <c r="Z21" i="38"/>
  <c r="V21" i="38"/>
  <c r="U21" i="38"/>
  <c r="F21" i="38"/>
  <c r="Z20" i="38"/>
  <c r="V20" i="38"/>
  <c r="U20" i="38"/>
  <c r="F20" i="38"/>
  <c r="Z19" i="38"/>
  <c r="V19" i="38"/>
  <c r="U19" i="38"/>
  <c r="F19" i="38"/>
  <c r="Z18" i="38"/>
  <c r="V18" i="38"/>
  <c r="U18" i="38"/>
  <c r="F18" i="38"/>
  <c r="Z17" i="38"/>
  <c r="V17" i="38"/>
  <c r="U17" i="38"/>
  <c r="F17" i="38"/>
  <c r="Z16" i="38"/>
  <c r="V16" i="38"/>
  <c r="U16" i="38"/>
  <c r="F16" i="38"/>
  <c r="E8" i="38"/>
  <c r="E7" i="38"/>
  <c r="Z66" i="37"/>
  <c r="V66" i="37"/>
  <c r="U66" i="37"/>
  <c r="F66" i="37"/>
  <c r="Z65" i="37"/>
  <c r="V65" i="37"/>
  <c r="U65" i="37"/>
  <c r="F65" i="37"/>
  <c r="Z64" i="37"/>
  <c r="V64" i="37"/>
  <c r="U64" i="37"/>
  <c r="F64" i="37"/>
  <c r="Z63" i="37"/>
  <c r="V63" i="37"/>
  <c r="U63" i="37"/>
  <c r="F63" i="37"/>
  <c r="Z62" i="37"/>
  <c r="V62" i="37"/>
  <c r="U62" i="37"/>
  <c r="F62" i="37"/>
  <c r="Z61" i="37"/>
  <c r="V61" i="37"/>
  <c r="U61" i="37"/>
  <c r="F61" i="37"/>
  <c r="Z60" i="37"/>
  <c r="V60" i="37"/>
  <c r="U60" i="37"/>
  <c r="F60" i="37"/>
  <c r="Z59" i="37"/>
  <c r="V59" i="37"/>
  <c r="U59" i="37"/>
  <c r="F59" i="37"/>
  <c r="Z58" i="37"/>
  <c r="V58" i="37"/>
  <c r="U58" i="37"/>
  <c r="F58" i="37"/>
  <c r="Z57" i="37"/>
  <c r="V57" i="37"/>
  <c r="U57" i="37"/>
  <c r="F57" i="37"/>
  <c r="Z56" i="37"/>
  <c r="V56" i="37"/>
  <c r="U56" i="37"/>
  <c r="F56" i="37"/>
  <c r="Z55" i="37"/>
  <c r="V55" i="37"/>
  <c r="U55" i="37"/>
  <c r="F55" i="37"/>
  <c r="Z51" i="37"/>
  <c r="V51" i="37"/>
  <c r="U51" i="37"/>
  <c r="F51" i="37"/>
  <c r="Z50" i="37"/>
  <c r="V50" i="37"/>
  <c r="U50" i="37"/>
  <c r="F50" i="37"/>
  <c r="Z49" i="37"/>
  <c r="V49" i="37"/>
  <c r="U49" i="37"/>
  <c r="F49" i="37"/>
  <c r="Z48" i="37"/>
  <c r="V48" i="37"/>
  <c r="U48" i="37"/>
  <c r="F48" i="37"/>
  <c r="Z47" i="37"/>
  <c r="V47" i="37"/>
  <c r="U47" i="37"/>
  <c r="F47" i="37"/>
  <c r="Z46" i="37"/>
  <c r="V46" i="37"/>
  <c r="U46" i="37"/>
  <c r="F46" i="37"/>
  <c r="Z45" i="37"/>
  <c r="V45" i="37"/>
  <c r="U45" i="37"/>
  <c r="F45" i="37"/>
  <c r="Z44" i="37"/>
  <c r="V44" i="37"/>
  <c r="U44" i="37"/>
  <c r="F44" i="37"/>
  <c r="Z37" i="37"/>
  <c r="V37" i="37"/>
  <c r="U37" i="37"/>
  <c r="F37" i="37"/>
  <c r="Z36" i="37"/>
  <c r="V36" i="37"/>
  <c r="U36" i="37"/>
  <c r="F36" i="37"/>
  <c r="Z35" i="37"/>
  <c r="V35" i="37"/>
  <c r="U35" i="37"/>
  <c r="F35" i="37"/>
  <c r="Z34" i="37"/>
  <c r="V34" i="37"/>
  <c r="U34" i="37"/>
  <c r="F34" i="37"/>
  <c r="Z33" i="37"/>
  <c r="V33" i="37"/>
  <c r="U33" i="37"/>
  <c r="F33" i="37"/>
  <c r="Z32" i="37"/>
  <c r="V32" i="37"/>
  <c r="U32" i="37"/>
  <c r="F32" i="37"/>
  <c r="Z31" i="37"/>
  <c r="V31" i="37"/>
  <c r="U31" i="37"/>
  <c r="F31" i="37"/>
  <c r="Z30" i="37"/>
  <c r="V30" i="37"/>
  <c r="U30" i="37"/>
  <c r="F30" i="37"/>
  <c r="Z23" i="37"/>
  <c r="V23" i="37"/>
  <c r="U23" i="37"/>
  <c r="F23" i="37"/>
  <c r="Z22" i="37"/>
  <c r="V22" i="37"/>
  <c r="U22" i="37"/>
  <c r="F22" i="37"/>
  <c r="Z21" i="37"/>
  <c r="V21" i="37"/>
  <c r="U21" i="37"/>
  <c r="F21" i="37"/>
  <c r="Z20" i="37"/>
  <c r="V20" i="37"/>
  <c r="U20" i="37"/>
  <c r="F20" i="37"/>
  <c r="Z19" i="37"/>
  <c r="V19" i="37"/>
  <c r="U19" i="37"/>
  <c r="F19" i="37"/>
  <c r="Z18" i="37"/>
  <c r="V18" i="37"/>
  <c r="U18" i="37"/>
  <c r="F18" i="37"/>
  <c r="Z17" i="37"/>
  <c r="V17" i="37"/>
  <c r="U17" i="37"/>
  <c r="F17" i="37"/>
  <c r="Z16" i="37"/>
  <c r="V16" i="37"/>
  <c r="U16" i="37"/>
  <c r="F16" i="37"/>
  <c r="E8" i="37"/>
  <c r="E7" i="37"/>
  <c r="Z22" i="36"/>
  <c r="V22" i="36"/>
  <c r="U22" i="36"/>
  <c r="F22" i="36"/>
  <c r="Z21" i="36"/>
  <c r="V21" i="36"/>
  <c r="U21" i="36"/>
  <c r="F21" i="36"/>
  <c r="Z20" i="36"/>
  <c r="V20" i="36"/>
  <c r="U20" i="36"/>
  <c r="F20" i="36"/>
  <c r="Z19" i="36"/>
  <c r="V19" i="36"/>
  <c r="U19" i="36"/>
  <c r="F19" i="36"/>
  <c r="Z18" i="36"/>
  <c r="V18" i="36"/>
  <c r="U18" i="36"/>
  <c r="F18" i="36"/>
  <c r="Z17" i="36"/>
  <c r="V17" i="36"/>
  <c r="U17" i="36"/>
  <c r="F17" i="36"/>
  <c r="Z16" i="36"/>
  <c r="V16" i="36"/>
  <c r="U16" i="36"/>
  <c r="F16" i="36"/>
  <c r="E8" i="36"/>
  <c r="E7" i="36"/>
  <c r="Z22" i="35"/>
  <c r="V22" i="35"/>
  <c r="U22" i="35"/>
  <c r="F22" i="35"/>
  <c r="Z21" i="35"/>
  <c r="V21" i="35"/>
  <c r="U21" i="35"/>
  <c r="F21" i="35"/>
  <c r="Z20" i="35"/>
  <c r="V20" i="35"/>
  <c r="U20" i="35"/>
  <c r="F20" i="35"/>
  <c r="Z19" i="35"/>
  <c r="V19" i="35"/>
  <c r="U19" i="35"/>
  <c r="F19" i="35"/>
  <c r="Z18" i="35"/>
  <c r="V18" i="35"/>
  <c r="U18" i="35"/>
  <c r="F18" i="35"/>
  <c r="Z17" i="35"/>
  <c r="V17" i="35"/>
  <c r="U17" i="35"/>
  <c r="F17" i="35"/>
  <c r="Z16" i="35"/>
  <c r="V16" i="35"/>
  <c r="U16" i="35"/>
  <c r="F16" i="35"/>
  <c r="E8" i="35"/>
  <c r="E7" i="35"/>
  <c r="Z52" i="34"/>
  <c r="V52" i="34"/>
  <c r="U52" i="34"/>
  <c r="F52" i="34"/>
  <c r="Z51" i="34"/>
  <c r="V51" i="34"/>
  <c r="U51" i="34"/>
  <c r="F51" i="34"/>
  <c r="Z50" i="34"/>
  <c r="V50" i="34"/>
  <c r="U50" i="34"/>
  <c r="F50" i="34"/>
  <c r="Z49" i="34"/>
  <c r="V49" i="34"/>
  <c r="U49" i="34"/>
  <c r="F49" i="34"/>
  <c r="Z48" i="34"/>
  <c r="V48" i="34"/>
  <c r="U48" i="34"/>
  <c r="F48" i="34"/>
  <c r="Z47" i="34"/>
  <c r="V47" i="34"/>
  <c r="U47" i="34"/>
  <c r="F47" i="34"/>
  <c r="Z46" i="34"/>
  <c r="V46" i="34"/>
  <c r="U46" i="34"/>
  <c r="F46" i="34"/>
  <c r="Z45" i="34"/>
  <c r="V45" i="34"/>
  <c r="U45" i="34"/>
  <c r="F45" i="34"/>
  <c r="Z38" i="34"/>
  <c r="V38" i="34"/>
  <c r="U38" i="34"/>
  <c r="F38" i="34"/>
  <c r="Z37" i="34"/>
  <c r="V37" i="34"/>
  <c r="U37" i="34"/>
  <c r="F37" i="34"/>
  <c r="Z36" i="34"/>
  <c r="V36" i="34"/>
  <c r="U36" i="34"/>
  <c r="F36" i="34"/>
  <c r="Z35" i="34"/>
  <c r="V35" i="34"/>
  <c r="U35" i="34"/>
  <c r="F35" i="34"/>
  <c r="Z34" i="34"/>
  <c r="V34" i="34"/>
  <c r="U34" i="34"/>
  <c r="F34" i="34"/>
  <c r="Z33" i="34"/>
  <c r="V33" i="34"/>
  <c r="U33" i="34"/>
  <c r="F33" i="34"/>
  <c r="Z32" i="34"/>
  <c r="V32" i="34"/>
  <c r="U32" i="34"/>
  <c r="F32" i="34"/>
  <c r="Z31" i="34"/>
  <c r="V31" i="34"/>
  <c r="U31" i="34"/>
  <c r="F31" i="34"/>
  <c r="Z23" i="34"/>
  <c r="V23" i="34"/>
  <c r="U23" i="34"/>
  <c r="F23" i="34"/>
  <c r="Z22" i="34"/>
  <c r="V22" i="34"/>
  <c r="U22" i="34"/>
  <c r="F22" i="34"/>
  <c r="Z21" i="34"/>
  <c r="V21" i="34"/>
  <c r="U21" i="34"/>
  <c r="F21" i="34"/>
  <c r="Z20" i="34"/>
  <c r="V20" i="34"/>
  <c r="U20" i="34"/>
  <c r="F20" i="34"/>
  <c r="Z19" i="34"/>
  <c r="V19" i="34"/>
  <c r="U19" i="34"/>
  <c r="F19" i="34"/>
  <c r="Z18" i="34"/>
  <c r="V18" i="34"/>
  <c r="U18" i="34"/>
  <c r="F18" i="34"/>
  <c r="Z17" i="34"/>
  <c r="V17" i="34"/>
  <c r="U17" i="34"/>
  <c r="F17" i="34"/>
  <c r="Z16" i="34"/>
  <c r="V16" i="34"/>
  <c r="U16" i="34"/>
  <c r="F16" i="34"/>
  <c r="E8" i="34"/>
  <c r="E7" i="34"/>
  <c r="Z91" i="33"/>
  <c r="V91" i="33"/>
  <c r="U91" i="33"/>
  <c r="F91" i="33"/>
  <c r="Z90" i="33"/>
  <c r="V90" i="33"/>
  <c r="U90" i="33"/>
  <c r="F90" i="33"/>
  <c r="Z89" i="33"/>
  <c r="V89" i="33"/>
  <c r="U89" i="33"/>
  <c r="F89" i="33"/>
  <c r="Z88" i="33"/>
  <c r="V88" i="33"/>
  <c r="U88" i="33"/>
  <c r="F88" i="33"/>
  <c r="Z87" i="33"/>
  <c r="V87" i="33"/>
  <c r="U87" i="33"/>
  <c r="F87" i="33"/>
  <c r="Z86" i="33"/>
  <c r="V86" i="33"/>
  <c r="U86" i="33"/>
  <c r="F86" i="33"/>
  <c r="Z85" i="33"/>
  <c r="V85" i="33"/>
  <c r="U85" i="33"/>
  <c r="F85" i="33"/>
  <c r="Z78" i="33"/>
  <c r="V78" i="33"/>
  <c r="U78" i="33"/>
  <c r="F78" i="33"/>
  <c r="Z74" i="33"/>
  <c r="V74" i="33"/>
  <c r="U74" i="33"/>
  <c r="F74" i="33"/>
  <c r="Z73" i="33"/>
  <c r="V73" i="33"/>
  <c r="U73" i="33"/>
  <c r="F73" i="33"/>
  <c r="Z72" i="33"/>
  <c r="V72" i="33"/>
  <c r="U72" i="33"/>
  <c r="F72" i="33"/>
  <c r="Z71" i="33"/>
  <c r="V71" i="33"/>
  <c r="U71" i="33"/>
  <c r="F71" i="33"/>
  <c r="Z70" i="33"/>
  <c r="V70" i="33"/>
  <c r="U70" i="33"/>
  <c r="F70" i="33"/>
  <c r="Z69" i="33"/>
  <c r="V69" i="33"/>
  <c r="U69" i="33"/>
  <c r="F69" i="33"/>
  <c r="Z68" i="33"/>
  <c r="V68" i="33"/>
  <c r="U68" i="33"/>
  <c r="F68" i="33"/>
  <c r="Z61" i="33"/>
  <c r="V61" i="33"/>
  <c r="U61" i="33"/>
  <c r="F61" i="33"/>
  <c r="Z60" i="33"/>
  <c r="V60" i="33"/>
  <c r="U60" i="33"/>
  <c r="F60" i="33"/>
  <c r="Z59" i="33"/>
  <c r="V59" i="33"/>
  <c r="U59" i="33"/>
  <c r="F59" i="33"/>
  <c r="Z58" i="33"/>
  <c r="V58" i="33"/>
  <c r="U58" i="33"/>
  <c r="F58" i="33"/>
  <c r="Z57" i="33"/>
  <c r="V57" i="33"/>
  <c r="U57" i="33"/>
  <c r="F57" i="33"/>
  <c r="Z56" i="33"/>
  <c r="V56" i="33"/>
  <c r="U56" i="33"/>
  <c r="F56" i="33"/>
  <c r="Z55" i="33"/>
  <c r="V55" i="33"/>
  <c r="U55" i="33"/>
  <c r="F55" i="33"/>
  <c r="Z48" i="33"/>
  <c r="V48" i="33"/>
  <c r="U48" i="33"/>
  <c r="F48" i="33"/>
  <c r="Z47" i="33"/>
  <c r="V47" i="33"/>
  <c r="U47" i="33"/>
  <c r="F47" i="33"/>
  <c r="Z43" i="33"/>
  <c r="V43" i="33"/>
  <c r="U43" i="33"/>
  <c r="F43" i="33"/>
  <c r="Z42" i="33"/>
  <c r="V42" i="33"/>
  <c r="U42" i="33"/>
  <c r="F42" i="33"/>
  <c r="Z41" i="33"/>
  <c r="V41" i="33"/>
  <c r="U41" i="33"/>
  <c r="F41" i="33"/>
  <c r="Z40" i="33"/>
  <c r="V40" i="33"/>
  <c r="U40" i="33"/>
  <c r="F40" i="33"/>
  <c r="Z39" i="33"/>
  <c r="V39" i="33"/>
  <c r="U39" i="33"/>
  <c r="F39" i="33"/>
  <c r="Z38" i="33"/>
  <c r="V38" i="33"/>
  <c r="U38" i="33"/>
  <c r="F38" i="33"/>
  <c r="Z37" i="33"/>
  <c r="V37" i="33"/>
  <c r="U37" i="33"/>
  <c r="F37" i="33"/>
  <c r="Z30" i="33"/>
  <c r="V30" i="33"/>
  <c r="U30" i="33"/>
  <c r="F30" i="33"/>
  <c r="Z29" i="33"/>
  <c r="V29" i="33"/>
  <c r="U29" i="33"/>
  <c r="F29" i="33"/>
  <c r="Z28" i="33"/>
  <c r="V28" i="33"/>
  <c r="U28" i="33"/>
  <c r="F28" i="33"/>
  <c r="Z27" i="33"/>
  <c r="V27" i="33"/>
  <c r="U27" i="33"/>
  <c r="F27" i="33"/>
  <c r="Z26" i="33"/>
  <c r="V26" i="33"/>
  <c r="U26" i="33"/>
  <c r="F26" i="33"/>
  <c r="Z22" i="33"/>
  <c r="V22" i="33"/>
  <c r="U22" i="33"/>
  <c r="F22" i="33"/>
  <c r="Z21" i="33"/>
  <c r="V21" i="33"/>
  <c r="U21" i="33"/>
  <c r="F21" i="33"/>
  <c r="Z20" i="33"/>
  <c r="V20" i="33"/>
  <c r="U20" i="33"/>
  <c r="F20" i="33"/>
  <c r="Z19" i="33"/>
  <c r="V19" i="33"/>
  <c r="U19" i="33"/>
  <c r="F19" i="33"/>
  <c r="Z18" i="33"/>
  <c r="V18" i="33"/>
  <c r="U18" i="33"/>
  <c r="F18" i="33"/>
  <c r="Z17" i="33"/>
  <c r="V17" i="33"/>
  <c r="U17" i="33"/>
  <c r="F17" i="33"/>
  <c r="Z16" i="33"/>
  <c r="V16" i="33"/>
  <c r="U16" i="33"/>
  <c r="F16" i="33"/>
  <c r="E8" i="33"/>
  <c r="E7" i="33"/>
  <c r="Z29" i="32"/>
  <c r="V29" i="32"/>
  <c r="U29" i="32"/>
  <c r="F29" i="32"/>
  <c r="Z28" i="32"/>
  <c r="V28" i="32"/>
  <c r="U28" i="32"/>
  <c r="F28" i="32"/>
  <c r="Z27" i="32"/>
  <c r="V27" i="32"/>
  <c r="U27" i="32"/>
  <c r="F27" i="32"/>
  <c r="Z26" i="32"/>
  <c r="V26" i="32"/>
  <c r="U26" i="32"/>
  <c r="F26" i="32"/>
  <c r="Z22" i="32"/>
  <c r="V22" i="32"/>
  <c r="U22" i="32"/>
  <c r="F22" i="32"/>
  <c r="Z21" i="32"/>
  <c r="V21" i="32"/>
  <c r="U21" i="32"/>
  <c r="F21" i="32"/>
  <c r="Z20" i="32"/>
  <c r="V20" i="32"/>
  <c r="U20" i="32"/>
  <c r="F20" i="32"/>
  <c r="Z19" i="32"/>
  <c r="V19" i="32"/>
  <c r="U19" i="32"/>
  <c r="F19" i="32"/>
  <c r="Z18" i="32"/>
  <c r="V18" i="32"/>
  <c r="U18" i="32"/>
  <c r="F18" i="32"/>
  <c r="Z17" i="32"/>
  <c r="V17" i="32"/>
  <c r="U17" i="32"/>
  <c r="F17" i="32"/>
  <c r="Z16" i="32"/>
  <c r="V16" i="32"/>
  <c r="U16" i="32"/>
  <c r="F16" i="32"/>
  <c r="E8" i="32"/>
  <c r="E7" i="32"/>
  <c r="Z75" i="31"/>
  <c r="V75" i="31"/>
  <c r="U75" i="31"/>
  <c r="F75" i="31"/>
  <c r="Z74" i="31"/>
  <c r="V74" i="31"/>
  <c r="U74" i="31"/>
  <c r="F74" i="31"/>
  <c r="Z73" i="31"/>
  <c r="V73" i="31"/>
  <c r="U73" i="31"/>
  <c r="F73" i="31"/>
  <c r="Z72" i="31"/>
  <c r="V72" i="31"/>
  <c r="U72" i="31"/>
  <c r="F72" i="31"/>
  <c r="Z71" i="31"/>
  <c r="V71" i="31"/>
  <c r="U71" i="31"/>
  <c r="F71" i="31"/>
  <c r="Z70" i="31"/>
  <c r="V70" i="31"/>
  <c r="U70" i="31"/>
  <c r="F70" i="31"/>
  <c r="Z69" i="31"/>
  <c r="V69" i="31"/>
  <c r="U69" i="31"/>
  <c r="F69" i="31"/>
  <c r="Z68" i="31"/>
  <c r="V68" i="31"/>
  <c r="U68" i="31"/>
  <c r="F68" i="31"/>
  <c r="Z61" i="31"/>
  <c r="V61" i="31"/>
  <c r="U61" i="31"/>
  <c r="F61" i="31"/>
  <c r="Z60" i="31"/>
  <c r="V60" i="31"/>
  <c r="U60" i="31"/>
  <c r="F60" i="31"/>
  <c r="Z59" i="31"/>
  <c r="V59" i="31"/>
  <c r="U59" i="31"/>
  <c r="F59" i="31"/>
  <c r="Z58" i="31"/>
  <c r="V58" i="31"/>
  <c r="U58" i="31"/>
  <c r="F58" i="31"/>
  <c r="Z57" i="31"/>
  <c r="V57" i="31"/>
  <c r="U57" i="31"/>
  <c r="F57" i="31"/>
  <c r="Z56" i="31"/>
  <c r="V56" i="31"/>
  <c r="U56" i="31"/>
  <c r="F56" i="31"/>
  <c r="Z55" i="31"/>
  <c r="V55" i="31"/>
  <c r="U55" i="31"/>
  <c r="F55" i="31"/>
  <c r="Z54" i="31"/>
  <c r="V54" i="31"/>
  <c r="U54" i="31"/>
  <c r="F54" i="31"/>
  <c r="Z47" i="31"/>
  <c r="V47" i="31"/>
  <c r="U47" i="31"/>
  <c r="F47" i="31"/>
  <c r="Z43" i="31"/>
  <c r="V43" i="31"/>
  <c r="U43" i="31"/>
  <c r="F43" i="31"/>
  <c r="Z42" i="31"/>
  <c r="V42" i="31"/>
  <c r="U42" i="31"/>
  <c r="F42" i="31"/>
  <c r="Z41" i="31"/>
  <c r="V41" i="31"/>
  <c r="U41" i="31"/>
  <c r="F41" i="31"/>
  <c r="Z40" i="31"/>
  <c r="V40" i="31"/>
  <c r="U40" i="31"/>
  <c r="F40" i="31"/>
  <c r="Z39" i="31"/>
  <c r="V39" i="31"/>
  <c r="U39" i="31"/>
  <c r="F39" i="31"/>
  <c r="Z38" i="31"/>
  <c r="V38" i="31"/>
  <c r="U38" i="31"/>
  <c r="F38" i="31"/>
  <c r="Z37" i="31"/>
  <c r="V37" i="31"/>
  <c r="U37" i="31"/>
  <c r="F37" i="31"/>
  <c r="Z36" i="31"/>
  <c r="V36" i="31"/>
  <c r="U36" i="31"/>
  <c r="F36" i="31"/>
  <c r="Z29" i="31"/>
  <c r="V29" i="31"/>
  <c r="U29" i="31"/>
  <c r="F29" i="31"/>
  <c r="Z28" i="31"/>
  <c r="V28" i="31"/>
  <c r="U28" i="31"/>
  <c r="F28" i="31"/>
  <c r="V27" i="31"/>
  <c r="U27" i="31"/>
  <c r="F27" i="31"/>
  <c r="Z23" i="31"/>
  <c r="V23" i="31"/>
  <c r="U23" i="31"/>
  <c r="F23" i="31"/>
  <c r="Z22" i="31"/>
  <c r="V22" i="31"/>
  <c r="U22" i="31"/>
  <c r="F22" i="31"/>
  <c r="Z21" i="31"/>
  <c r="V21" i="31"/>
  <c r="U21" i="31"/>
  <c r="F21" i="31"/>
  <c r="Z20" i="31"/>
  <c r="V20" i="31"/>
  <c r="U20" i="31"/>
  <c r="F20" i="31"/>
  <c r="Z19" i="31"/>
  <c r="V19" i="31"/>
  <c r="U19" i="31"/>
  <c r="F19" i="31"/>
  <c r="Z18" i="31"/>
  <c r="V18" i="31"/>
  <c r="U18" i="31"/>
  <c r="F18" i="31"/>
  <c r="Z17" i="31"/>
  <c r="V17" i="31"/>
  <c r="U17" i="31"/>
  <c r="F17" i="31"/>
  <c r="Z16" i="31"/>
  <c r="V16" i="31"/>
  <c r="U16" i="31"/>
  <c r="F16" i="31"/>
  <c r="E8" i="31"/>
  <c r="E7" i="31"/>
  <c r="V26" i="30"/>
  <c r="U26" i="30"/>
  <c r="F26" i="30"/>
  <c r="Z22" i="30"/>
  <c r="V22" i="30"/>
  <c r="U22" i="30"/>
  <c r="F22" i="30"/>
  <c r="Z21" i="30"/>
  <c r="V21" i="30"/>
  <c r="U21" i="30"/>
  <c r="F21" i="30"/>
  <c r="Z20" i="30"/>
  <c r="V20" i="30"/>
  <c r="U20" i="30"/>
  <c r="F20" i="30"/>
  <c r="Z19" i="30"/>
  <c r="V19" i="30"/>
  <c r="U19" i="30"/>
  <c r="F19" i="30"/>
  <c r="Z18" i="30"/>
  <c r="V18" i="30"/>
  <c r="U18" i="30"/>
  <c r="F18" i="30"/>
  <c r="Z17" i="30"/>
  <c r="V17" i="30"/>
  <c r="U17" i="30"/>
  <c r="F17" i="30"/>
  <c r="Z16" i="30"/>
  <c r="V16" i="30"/>
  <c r="U16" i="30"/>
  <c r="F16" i="30"/>
  <c r="E8" i="30"/>
  <c r="E7" i="30"/>
  <c r="Z22" i="29"/>
  <c r="V22" i="29"/>
  <c r="U22" i="29"/>
  <c r="F22" i="29"/>
  <c r="Z21" i="29"/>
  <c r="V21" i="29"/>
  <c r="U21" i="29"/>
  <c r="F21" i="29"/>
  <c r="Z20" i="29"/>
  <c r="V20" i="29"/>
  <c r="U20" i="29"/>
  <c r="F20" i="29"/>
  <c r="Z19" i="29"/>
  <c r="V19" i="29"/>
  <c r="U19" i="29"/>
  <c r="F19" i="29"/>
  <c r="Z18" i="29"/>
  <c r="V18" i="29"/>
  <c r="U18" i="29"/>
  <c r="F18" i="29"/>
  <c r="Z17" i="29"/>
  <c r="V17" i="29"/>
  <c r="U17" i="29"/>
  <c r="F17" i="29"/>
  <c r="Z16" i="29"/>
  <c r="V16" i="29"/>
  <c r="U16" i="29"/>
  <c r="F16" i="29"/>
  <c r="E8" i="29"/>
  <c r="E7" i="29"/>
  <c r="Z22" i="28"/>
  <c r="V22" i="28"/>
  <c r="U22" i="28"/>
  <c r="F22" i="28"/>
  <c r="Z21" i="28"/>
  <c r="V21" i="28"/>
  <c r="U21" i="28"/>
  <c r="F21" i="28"/>
  <c r="Z20" i="28"/>
  <c r="V20" i="28"/>
  <c r="U20" i="28"/>
  <c r="F20" i="28"/>
  <c r="Z19" i="28"/>
  <c r="V19" i="28"/>
  <c r="U19" i="28"/>
  <c r="F19" i="28"/>
  <c r="Z18" i="28"/>
  <c r="V18" i="28"/>
  <c r="U18" i="28"/>
  <c r="F18" i="28"/>
  <c r="Z17" i="28"/>
  <c r="V17" i="28"/>
  <c r="U17" i="28"/>
  <c r="F17" i="28"/>
  <c r="Z16" i="28"/>
  <c r="V16" i="28"/>
  <c r="U16" i="28"/>
  <c r="F16" i="28"/>
  <c r="E8" i="28"/>
  <c r="E7" i="28"/>
  <c r="Z67" i="27"/>
  <c r="V67" i="27"/>
  <c r="U67" i="27"/>
  <c r="F67" i="27"/>
  <c r="Z66" i="27"/>
  <c r="V66" i="27"/>
  <c r="U66" i="27"/>
  <c r="F66" i="27"/>
  <c r="Z62" i="27"/>
  <c r="V62" i="27"/>
  <c r="U62" i="27"/>
  <c r="F62" i="27"/>
  <c r="V61" i="27"/>
  <c r="U61" i="27"/>
  <c r="F61" i="27"/>
  <c r="Z60" i="27"/>
  <c r="V60" i="27"/>
  <c r="U60" i="27"/>
  <c r="F60" i="27"/>
  <c r="Z59" i="27"/>
  <c r="V59" i="27"/>
  <c r="U59" i="27"/>
  <c r="F59" i="27"/>
  <c r="Z58" i="27"/>
  <c r="V58" i="27"/>
  <c r="U58" i="27"/>
  <c r="F58" i="27"/>
  <c r="Z57" i="27"/>
  <c r="V57" i="27"/>
  <c r="U57" i="27"/>
  <c r="F57" i="27"/>
  <c r="Z56" i="27"/>
  <c r="V56" i="27"/>
  <c r="U56" i="27"/>
  <c r="F56" i="27"/>
  <c r="Z55" i="27"/>
  <c r="V55" i="27"/>
  <c r="U55" i="27"/>
  <c r="F55" i="27"/>
  <c r="Z48" i="27"/>
  <c r="V48" i="27"/>
  <c r="U48" i="27"/>
  <c r="F48" i="27"/>
  <c r="Z47" i="27"/>
  <c r="V47" i="27"/>
  <c r="U47" i="27"/>
  <c r="F47" i="27"/>
  <c r="Z46" i="27"/>
  <c r="V46" i="27"/>
  <c r="U46" i="27"/>
  <c r="F46" i="27"/>
  <c r="Z45" i="27"/>
  <c r="V45" i="27"/>
  <c r="U45" i="27"/>
  <c r="F45" i="27"/>
  <c r="Z44" i="27"/>
  <c r="V44" i="27"/>
  <c r="U44" i="27"/>
  <c r="F44" i="27"/>
  <c r="Z43" i="27"/>
  <c r="V43" i="27"/>
  <c r="U43" i="27"/>
  <c r="F43" i="27"/>
  <c r="Z42" i="27"/>
  <c r="V42" i="27"/>
  <c r="U42" i="27"/>
  <c r="F42" i="27"/>
  <c r="Z41" i="27"/>
  <c r="V41" i="27"/>
  <c r="U41" i="27"/>
  <c r="F41" i="27"/>
  <c r="Z34" i="27"/>
  <c r="V34" i="27"/>
  <c r="U34" i="27"/>
  <c r="F34" i="27"/>
  <c r="Z33" i="27"/>
  <c r="V33" i="27"/>
  <c r="U33" i="27"/>
  <c r="F33" i="27"/>
  <c r="Z32" i="27"/>
  <c r="V32" i="27"/>
  <c r="U32" i="27"/>
  <c r="F32" i="27"/>
  <c r="Z31" i="27"/>
  <c r="V31" i="27"/>
  <c r="U31" i="27"/>
  <c r="F31" i="27"/>
  <c r="Z30" i="27"/>
  <c r="V30" i="27"/>
  <c r="U30" i="27"/>
  <c r="F30" i="27"/>
  <c r="Z29" i="27"/>
  <c r="V29" i="27"/>
  <c r="U29" i="27"/>
  <c r="F29" i="27"/>
  <c r="Z28" i="27"/>
  <c r="V28" i="27"/>
  <c r="U28" i="27"/>
  <c r="F28" i="27"/>
  <c r="Z27" i="27"/>
  <c r="V27" i="27"/>
  <c r="U27" i="27"/>
  <c r="F27" i="27"/>
  <c r="Z23" i="27"/>
  <c r="V23" i="27"/>
  <c r="U23" i="27"/>
  <c r="F23" i="27"/>
  <c r="Z22" i="27"/>
  <c r="V22" i="27"/>
  <c r="U22" i="27"/>
  <c r="F22" i="27"/>
  <c r="Z21" i="27"/>
  <c r="V21" i="27"/>
  <c r="U21" i="27"/>
  <c r="F21" i="27"/>
  <c r="Z20" i="27"/>
  <c r="V20" i="27"/>
  <c r="U20" i="27"/>
  <c r="F20" i="27"/>
  <c r="Z19" i="27"/>
  <c r="V19" i="27"/>
  <c r="U19" i="27"/>
  <c r="F19" i="27"/>
  <c r="Z18" i="27"/>
  <c r="V18" i="27"/>
  <c r="U18" i="27"/>
  <c r="F18" i="27"/>
  <c r="Z17" i="27"/>
  <c r="V17" i="27"/>
  <c r="U17" i="27"/>
  <c r="F17" i="27"/>
  <c r="Z16" i="27"/>
  <c r="V16" i="27"/>
  <c r="U16" i="27"/>
  <c r="F16" i="27"/>
  <c r="E8" i="27"/>
  <c r="E7" i="27"/>
  <c r="Z40" i="26"/>
  <c r="V40" i="26"/>
  <c r="U40" i="26"/>
  <c r="F40" i="26"/>
  <c r="Z39" i="26"/>
  <c r="V39" i="26"/>
  <c r="U39" i="26"/>
  <c r="F39" i="26"/>
  <c r="Z38" i="26"/>
  <c r="V38" i="26"/>
  <c r="U38" i="26"/>
  <c r="F38" i="26"/>
  <c r="Z37" i="26"/>
  <c r="V37" i="26"/>
  <c r="U37" i="26"/>
  <c r="F37" i="26"/>
  <c r="Z36" i="26"/>
  <c r="V36" i="26"/>
  <c r="U36" i="26"/>
  <c r="F36" i="26"/>
  <c r="Z35" i="26"/>
  <c r="V35" i="26"/>
  <c r="U35" i="26"/>
  <c r="F35" i="26"/>
  <c r="Z34" i="26"/>
  <c r="V34" i="26"/>
  <c r="U34" i="26"/>
  <c r="F34" i="26"/>
  <c r="Z27" i="26"/>
  <c r="V27" i="26"/>
  <c r="U27" i="26"/>
  <c r="F27" i="26"/>
  <c r="Z26" i="26"/>
  <c r="V26" i="26"/>
  <c r="U26" i="26"/>
  <c r="F26" i="26"/>
  <c r="Z22" i="26"/>
  <c r="V22" i="26"/>
  <c r="U22" i="26"/>
  <c r="F22" i="26"/>
  <c r="Z21" i="26"/>
  <c r="V21" i="26"/>
  <c r="U21" i="26"/>
  <c r="F21" i="26"/>
  <c r="Z20" i="26"/>
  <c r="V20" i="26"/>
  <c r="U20" i="26"/>
  <c r="F20" i="26"/>
  <c r="Z19" i="26"/>
  <c r="V19" i="26"/>
  <c r="U19" i="26"/>
  <c r="F19" i="26"/>
  <c r="Z18" i="26"/>
  <c r="V18" i="26"/>
  <c r="U18" i="26"/>
  <c r="F18" i="26"/>
  <c r="Z17" i="26"/>
  <c r="V17" i="26"/>
  <c r="U17" i="26"/>
  <c r="F17" i="26"/>
  <c r="Z16" i="26"/>
  <c r="V16" i="26"/>
  <c r="U16" i="26"/>
  <c r="F16" i="26"/>
  <c r="E8" i="26"/>
  <c r="E7" i="26"/>
  <c r="Z77" i="25"/>
  <c r="V77" i="25"/>
  <c r="U77" i="25"/>
  <c r="F77" i="25"/>
  <c r="Z76" i="25"/>
  <c r="V76" i="25"/>
  <c r="U76" i="25"/>
  <c r="F76" i="25"/>
  <c r="Z75" i="25"/>
  <c r="V75" i="25"/>
  <c r="U75" i="25"/>
  <c r="F75" i="25"/>
  <c r="Z74" i="25"/>
  <c r="V74" i="25"/>
  <c r="U74" i="25"/>
  <c r="F74" i="25"/>
  <c r="Z73" i="25"/>
  <c r="V73" i="25"/>
  <c r="U73" i="25"/>
  <c r="F73" i="25"/>
  <c r="Z72" i="25"/>
  <c r="V72" i="25"/>
  <c r="U72" i="25"/>
  <c r="F72" i="25"/>
  <c r="Z71" i="25"/>
  <c r="V71" i="25"/>
  <c r="U71" i="25"/>
  <c r="F71" i="25"/>
  <c r="Z64" i="25"/>
  <c r="V64" i="25"/>
  <c r="U64" i="25"/>
  <c r="F64" i="25"/>
  <c r="Z63" i="25"/>
  <c r="V63" i="25"/>
  <c r="U63" i="25"/>
  <c r="F63" i="25"/>
  <c r="Z62" i="25"/>
  <c r="V62" i="25"/>
  <c r="U62" i="25"/>
  <c r="F62" i="25"/>
  <c r="Z61" i="25"/>
  <c r="V61" i="25"/>
  <c r="U61" i="25"/>
  <c r="F61" i="25"/>
  <c r="Z60" i="25"/>
  <c r="V60" i="25"/>
  <c r="U60" i="25"/>
  <c r="F60" i="25"/>
  <c r="Z59" i="25"/>
  <c r="V59" i="25"/>
  <c r="U59" i="25"/>
  <c r="F59" i="25"/>
  <c r="Z58" i="25"/>
  <c r="V58" i="25"/>
  <c r="U58" i="25"/>
  <c r="F58" i="25"/>
  <c r="Z57" i="25"/>
  <c r="V57" i="25"/>
  <c r="U57" i="25"/>
  <c r="F57" i="25"/>
  <c r="Z50" i="25"/>
  <c r="V50" i="25"/>
  <c r="U50" i="25"/>
  <c r="F50" i="25"/>
  <c r="Z49" i="25"/>
  <c r="V49" i="25"/>
  <c r="U49" i="25"/>
  <c r="F49" i="25"/>
  <c r="Z48" i="25"/>
  <c r="V48" i="25"/>
  <c r="U48" i="25"/>
  <c r="F48" i="25"/>
  <c r="Z47" i="25"/>
  <c r="V47" i="25"/>
  <c r="U47" i="25"/>
  <c r="F47" i="25"/>
  <c r="Z46" i="25"/>
  <c r="V46" i="25"/>
  <c r="U46" i="25"/>
  <c r="F46" i="25"/>
  <c r="Z45" i="25"/>
  <c r="V45" i="25"/>
  <c r="U45" i="25"/>
  <c r="F45" i="25"/>
  <c r="Z44" i="25"/>
  <c r="V44" i="25"/>
  <c r="U44" i="25"/>
  <c r="F44" i="25"/>
  <c r="Z43" i="25"/>
  <c r="V43" i="25"/>
  <c r="U43" i="25"/>
  <c r="F43" i="25"/>
  <c r="Z36" i="25"/>
  <c r="V36" i="25"/>
  <c r="U36" i="25"/>
  <c r="F36" i="25"/>
  <c r="Z35" i="25"/>
  <c r="V35" i="25"/>
  <c r="U35" i="25"/>
  <c r="F35" i="25"/>
  <c r="Z34" i="25"/>
  <c r="V34" i="25"/>
  <c r="U34" i="25"/>
  <c r="F34" i="25"/>
  <c r="Z33" i="25"/>
  <c r="V33" i="25"/>
  <c r="U33" i="25"/>
  <c r="F33" i="25"/>
  <c r="Z32" i="25"/>
  <c r="V32" i="25"/>
  <c r="U32" i="25"/>
  <c r="F32" i="25"/>
  <c r="Z31" i="25"/>
  <c r="V31" i="25"/>
  <c r="U31" i="25"/>
  <c r="F31" i="25"/>
  <c r="Z30" i="25"/>
  <c r="V30" i="25"/>
  <c r="U30" i="25"/>
  <c r="F30" i="25"/>
  <c r="Z29" i="25"/>
  <c r="V29" i="25"/>
  <c r="U29" i="25"/>
  <c r="F29" i="25"/>
  <c r="Z22" i="25"/>
  <c r="V22" i="25"/>
  <c r="U22" i="25"/>
  <c r="F22" i="25"/>
  <c r="Z21" i="25"/>
  <c r="V21" i="25"/>
  <c r="U21" i="25"/>
  <c r="F21" i="25"/>
  <c r="Z20" i="25"/>
  <c r="V20" i="25"/>
  <c r="U20" i="25"/>
  <c r="F20" i="25"/>
  <c r="Z19" i="25"/>
  <c r="V19" i="25"/>
  <c r="U19" i="25"/>
  <c r="F19" i="25"/>
  <c r="Z18" i="25"/>
  <c r="V18" i="25"/>
  <c r="U18" i="25"/>
  <c r="F18" i="25"/>
  <c r="Z17" i="25"/>
  <c r="V17" i="25"/>
  <c r="U17" i="25"/>
  <c r="F17" i="25"/>
  <c r="Z16" i="25"/>
  <c r="V16" i="25"/>
  <c r="U16" i="25"/>
  <c r="F16" i="25"/>
  <c r="E8" i="25"/>
  <c r="E7" i="25"/>
  <c r="Z22" i="24"/>
  <c r="V22" i="24"/>
  <c r="U22" i="24"/>
  <c r="F22" i="24"/>
  <c r="Z21" i="24"/>
  <c r="V21" i="24"/>
  <c r="U21" i="24"/>
  <c r="F21" i="24"/>
  <c r="Z20" i="24"/>
  <c r="V20" i="24"/>
  <c r="U20" i="24"/>
  <c r="F20" i="24"/>
  <c r="Z19" i="24"/>
  <c r="V19" i="24"/>
  <c r="U19" i="24"/>
  <c r="F19" i="24"/>
  <c r="Z18" i="24"/>
  <c r="V18" i="24"/>
  <c r="U18" i="24"/>
  <c r="F18" i="24"/>
  <c r="Z17" i="24"/>
  <c r="V17" i="24"/>
  <c r="U17" i="24"/>
  <c r="F17" i="24"/>
  <c r="Z16" i="24"/>
  <c r="V16" i="24"/>
  <c r="U16" i="24"/>
  <c r="F16" i="24"/>
  <c r="E8" i="24"/>
  <c r="E7" i="24"/>
  <c r="Z73" i="23"/>
  <c r="V73" i="23"/>
  <c r="U73" i="23"/>
  <c r="F73" i="23"/>
  <c r="Z72" i="23"/>
  <c r="V72" i="23"/>
  <c r="U72" i="23"/>
  <c r="F72" i="23"/>
  <c r="Z71" i="23"/>
  <c r="V71" i="23"/>
  <c r="U71" i="23"/>
  <c r="F71" i="23"/>
  <c r="Z70" i="23"/>
  <c r="V70" i="23"/>
  <c r="U70" i="23"/>
  <c r="F70" i="23"/>
  <c r="Z69" i="23"/>
  <c r="V69" i="23"/>
  <c r="U69" i="23"/>
  <c r="F69" i="23"/>
  <c r="Z68" i="23"/>
  <c r="V68" i="23"/>
  <c r="U68" i="23"/>
  <c r="F68" i="23"/>
  <c r="Z67" i="23"/>
  <c r="V67" i="23"/>
  <c r="U67" i="23"/>
  <c r="F67" i="23"/>
  <c r="Z66" i="23"/>
  <c r="V66" i="23"/>
  <c r="U66" i="23"/>
  <c r="F66" i="23"/>
  <c r="Z59" i="23"/>
  <c r="V59" i="23"/>
  <c r="U59" i="23"/>
  <c r="F59" i="23"/>
  <c r="Z55" i="23"/>
  <c r="V55" i="23"/>
  <c r="U55" i="23"/>
  <c r="F55" i="23"/>
  <c r="Z54" i="23"/>
  <c r="V54" i="23"/>
  <c r="U54" i="23"/>
  <c r="F54" i="23"/>
  <c r="Z53" i="23"/>
  <c r="V53" i="23"/>
  <c r="U53" i="23"/>
  <c r="F53" i="23"/>
  <c r="Z52" i="23"/>
  <c r="V52" i="23"/>
  <c r="U52" i="23"/>
  <c r="F52" i="23"/>
  <c r="Z51" i="23"/>
  <c r="V51" i="23"/>
  <c r="U51" i="23"/>
  <c r="F51" i="23"/>
  <c r="Z50" i="23"/>
  <c r="V50" i="23"/>
  <c r="U50" i="23"/>
  <c r="F50" i="23"/>
  <c r="Z49" i="23"/>
  <c r="V49" i="23"/>
  <c r="U49" i="23"/>
  <c r="F49" i="23"/>
  <c r="Z48" i="23"/>
  <c r="V48" i="23"/>
  <c r="U48" i="23"/>
  <c r="F48" i="23"/>
  <c r="Z41" i="23"/>
  <c r="V41" i="23"/>
  <c r="U41" i="23"/>
  <c r="F41" i="23"/>
  <c r="Z40" i="23"/>
  <c r="V40" i="23"/>
  <c r="U40" i="23"/>
  <c r="F40" i="23"/>
  <c r="Z39" i="23"/>
  <c r="V39" i="23"/>
  <c r="U39" i="23"/>
  <c r="F39" i="23"/>
  <c r="Z38" i="23"/>
  <c r="V38" i="23"/>
  <c r="U38" i="23"/>
  <c r="F38" i="23"/>
  <c r="Z37" i="23"/>
  <c r="V37" i="23"/>
  <c r="U37" i="23"/>
  <c r="F37" i="23"/>
  <c r="Z36" i="23"/>
  <c r="V36" i="23"/>
  <c r="U36" i="23"/>
  <c r="F36" i="23"/>
  <c r="Z35" i="23"/>
  <c r="V35" i="23"/>
  <c r="U35" i="23"/>
  <c r="F35" i="23"/>
  <c r="Z34" i="23"/>
  <c r="V34" i="23"/>
  <c r="U34" i="23"/>
  <c r="F34" i="23"/>
  <c r="V27" i="23"/>
  <c r="U27" i="23"/>
  <c r="F27" i="23"/>
  <c r="Z23" i="23"/>
  <c r="V23" i="23"/>
  <c r="U23" i="23"/>
  <c r="F23" i="23"/>
  <c r="Z22" i="23"/>
  <c r="V22" i="23"/>
  <c r="U22" i="23"/>
  <c r="F22" i="23"/>
  <c r="Z21" i="23"/>
  <c r="V21" i="23"/>
  <c r="U21" i="23"/>
  <c r="F21" i="23"/>
  <c r="Z20" i="23"/>
  <c r="V20" i="23"/>
  <c r="U20" i="23"/>
  <c r="F20" i="23"/>
  <c r="Z19" i="23"/>
  <c r="V19" i="23"/>
  <c r="U19" i="23"/>
  <c r="F19" i="23"/>
  <c r="Z18" i="23"/>
  <c r="V18" i="23"/>
  <c r="U18" i="23"/>
  <c r="F18" i="23"/>
  <c r="Z17" i="23"/>
  <c r="V17" i="23"/>
  <c r="U17" i="23"/>
  <c r="F17" i="23"/>
  <c r="Z16" i="23"/>
  <c r="V16" i="23"/>
  <c r="U16" i="23"/>
  <c r="F16" i="23"/>
  <c r="E8" i="23"/>
  <c r="E7" i="23"/>
  <c r="Z34" i="22"/>
  <c r="V34" i="22"/>
  <c r="U34" i="22"/>
  <c r="F34" i="22"/>
  <c r="Z33" i="22"/>
  <c r="V33" i="22"/>
  <c r="U33" i="22"/>
  <c r="F33" i="22"/>
  <c r="Z32" i="22"/>
  <c r="V32" i="22"/>
  <c r="U32" i="22"/>
  <c r="F32" i="22"/>
  <c r="Z31" i="22"/>
  <c r="V31" i="22"/>
  <c r="U31" i="22"/>
  <c r="F31" i="22"/>
  <c r="Z30" i="22"/>
  <c r="V30" i="22"/>
  <c r="U30" i="22"/>
  <c r="F30" i="22"/>
  <c r="V28" i="22"/>
  <c r="U28" i="22"/>
  <c r="F28" i="22"/>
  <c r="V27" i="22"/>
  <c r="U27" i="22"/>
  <c r="F27" i="22"/>
  <c r="V26" i="22"/>
  <c r="U26" i="22"/>
  <c r="F26" i="22"/>
  <c r="Z22" i="22"/>
  <c r="V22" i="22"/>
  <c r="U22" i="22"/>
  <c r="F22" i="22"/>
  <c r="Z21" i="22"/>
  <c r="V21" i="22"/>
  <c r="U21" i="22"/>
  <c r="F21" i="22"/>
  <c r="Z20" i="22"/>
  <c r="V20" i="22"/>
  <c r="U20" i="22"/>
  <c r="F20" i="22"/>
  <c r="Z19" i="22"/>
  <c r="V19" i="22"/>
  <c r="U19" i="22"/>
  <c r="F19" i="22"/>
  <c r="Z18" i="22"/>
  <c r="V18" i="22"/>
  <c r="U18" i="22"/>
  <c r="F18" i="22"/>
  <c r="Z17" i="22"/>
  <c r="V17" i="22"/>
  <c r="U17" i="22"/>
  <c r="F17" i="22"/>
  <c r="Z16" i="22"/>
  <c r="V16" i="22"/>
  <c r="U16" i="22"/>
  <c r="F16" i="22"/>
  <c r="E8" i="22"/>
  <c r="E7" i="22"/>
  <c r="Z49" i="21"/>
  <c r="V49" i="21"/>
  <c r="U49" i="21"/>
  <c r="F49" i="21"/>
  <c r="Z48" i="21"/>
  <c r="V48" i="21"/>
  <c r="U48" i="21"/>
  <c r="F48" i="21"/>
  <c r="Z47" i="21"/>
  <c r="V47" i="21"/>
  <c r="U47" i="21"/>
  <c r="F47" i="21"/>
  <c r="Z42" i="21"/>
  <c r="V42" i="21"/>
  <c r="U42" i="21"/>
  <c r="F42" i="21"/>
  <c r="Z41" i="21"/>
  <c r="V41" i="21"/>
  <c r="U41" i="21"/>
  <c r="F41" i="21"/>
  <c r="Z40" i="21"/>
  <c r="V40" i="21"/>
  <c r="U40" i="21"/>
  <c r="F40" i="21"/>
  <c r="Z39" i="21"/>
  <c r="V39" i="21"/>
  <c r="U39" i="21"/>
  <c r="F39" i="21"/>
  <c r="Z38" i="21"/>
  <c r="V38" i="21"/>
  <c r="U38" i="21"/>
  <c r="F38" i="21"/>
  <c r="Z37" i="21"/>
  <c r="V37" i="21"/>
  <c r="U37" i="21"/>
  <c r="F37" i="21"/>
  <c r="Z36" i="21"/>
  <c r="V36" i="21"/>
  <c r="U36" i="21"/>
  <c r="F36" i="21"/>
  <c r="Z35" i="21"/>
  <c r="V35" i="21"/>
  <c r="U35" i="21"/>
  <c r="F35" i="21"/>
  <c r="Z28" i="21"/>
  <c r="V28" i="21"/>
  <c r="U28" i="21"/>
  <c r="F28" i="21"/>
  <c r="Z27" i="21"/>
  <c r="V27" i="21"/>
  <c r="U27" i="21"/>
  <c r="F27" i="21"/>
  <c r="Z26" i="21"/>
  <c r="V26" i="21"/>
  <c r="U26" i="21"/>
  <c r="F26" i="21"/>
  <c r="Z25" i="21"/>
  <c r="V25" i="21"/>
  <c r="U25" i="21"/>
  <c r="F25" i="21"/>
  <c r="Z24" i="21"/>
  <c r="V24" i="21"/>
  <c r="U24" i="21"/>
  <c r="F24" i="21"/>
  <c r="Z23" i="21"/>
  <c r="V23" i="21"/>
  <c r="U23" i="21"/>
  <c r="F23" i="21"/>
  <c r="Z22" i="21"/>
  <c r="V22" i="21"/>
  <c r="U22" i="21"/>
  <c r="F22" i="21"/>
  <c r="Z21" i="21"/>
  <c r="V21" i="21"/>
  <c r="U21" i="21"/>
  <c r="F21" i="21"/>
  <c r="V14" i="21"/>
  <c r="U14" i="21"/>
  <c r="F14" i="21"/>
  <c r="E8" i="21"/>
  <c r="E7" i="21"/>
  <c r="Z28" i="20"/>
  <c r="V28" i="20"/>
  <c r="U28" i="20"/>
  <c r="F28" i="20"/>
  <c r="Z27" i="20"/>
  <c r="V27" i="20"/>
  <c r="U27" i="20"/>
  <c r="F27" i="20"/>
  <c r="V26" i="20"/>
  <c r="U26" i="20"/>
  <c r="F26" i="20"/>
  <c r="Z22" i="20"/>
  <c r="V22" i="20"/>
  <c r="U22" i="20"/>
  <c r="F22" i="20"/>
  <c r="Z21" i="20"/>
  <c r="V21" i="20"/>
  <c r="U21" i="20"/>
  <c r="F21" i="20"/>
  <c r="Z20" i="20"/>
  <c r="V20" i="20"/>
  <c r="U20" i="20"/>
  <c r="F20" i="20"/>
  <c r="Z19" i="20"/>
  <c r="V19" i="20"/>
  <c r="U19" i="20"/>
  <c r="F19" i="20"/>
  <c r="Z18" i="20"/>
  <c r="V18" i="20"/>
  <c r="U18" i="20"/>
  <c r="F18" i="20"/>
  <c r="Z17" i="20"/>
  <c r="V17" i="20"/>
  <c r="U17" i="20"/>
  <c r="F17" i="20"/>
  <c r="Z16" i="20"/>
  <c r="V16" i="20"/>
  <c r="U16" i="20"/>
  <c r="F16" i="20"/>
  <c r="E8" i="20"/>
  <c r="E7" i="20"/>
  <c r="Z63" i="19"/>
  <c r="V63" i="19"/>
  <c r="U63" i="19"/>
  <c r="F63" i="19"/>
  <c r="Z58" i="19"/>
  <c r="V58" i="19"/>
  <c r="U58" i="19"/>
  <c r="F58" i="19"/>
  <c r="Z57" i="19"/>
  <c r="V57" i="19"/>
  <c r="U57" i="19"/>
  <c r="F57" i="19"/>
  <c r="Z56" i="19"/>
  <c r="V56" i="19"/>
  <c r="U56" i="19"/>
  <c r="F56" i="19"/>
  <c r="Z55" i="19"/>
  <c r="V55" i="19"/>
  <c r="U55" i="19"/>
  <c r="F55" i="19"/>
  <c r="Z54" i="19"/>
  <c r="V54" i="19"/>
  <c r="U54" i="19"/>
  <c r="F54" i="19"/>
  <c r="Z53" i="19"/>
  <c r="V53" i="19"/>
  <c r="U53" i="19"/>
  <c r="F53" i="19"/>
  <c r="Z52" i="19"/>
  <c r="V52" i="19"/>
  <c r="U52" i="19"/>
  <c r="F52" i="19"/>
  <c r="Z51" i="19"/>
  <c r="V51" i="19"/>
  <c r="U51" i="19"/>
  <c r="F51" i="19"/>
  <c r="Z44" i="19"/>
  <c r="V44" i="19"/>
  <c r="U44" i="19"/>
  <c r="F44" i="19"/>
  <c r="Z43" i="19"/>
  <c r="V43" i="19"/>
  <c r="U43" i="19"/>
  <c r="F43" i="19"/>
  <c r="Z42" i="19"/>
  <c r="V42" i="19"/>
  <c r="U42" i="19"/>
  <c r="F42" i="19"/>
  <c r="Z41" i="19"/>
  <c r="V41" i="19"/>
  <c r="U41" i="19"/>
  <c r="F41" i="19"/>
  <c r="Z40" i="19"/>
  <c r="V40" i="19"/>
  <c r="U40" i="19"/>
  <c r="F40" i="19"/>
  <c r="Z39" i="19"/>
  <c r="V39" i="19"/>
  <c r="U39" i="19"/>
  <c r="F39" i="19"/>
  <c r="Z38" i="19"/>
  <c r="V38" i="19"/>
  <c r="U38" i="19"/>
  <c r="F38" i="19"/>
  <c r="Z37" i="19"/>
  <c r="V37" i="19"/>
  <c r="U37" i="19"/>
  <c r="F37" i="19"/>
  <c r="Z30" i="19"/>
  <c r="V30" i="19"/>
  <c r="U30" i="19"/>
  <c r="F30" i="19"/>
  <c r="Z29" i="19"/>
  <c r="V29" i="19"/>
  <c r="U29" i="19"/>
  <c r="F29" i="19"/>
  <c r="Z28" i="19"/>
  <c r="V28" i="19"/>
  <c r="U28" i="19"/>
  <c r="F28" i="19"/>
  <c r="Z27" i="19"/>
  <c r="V27" i="19"/>
  <c r="U27" i="19"/>
  <c r="F27" i="19"/>
  <c r="V26" i="19"/>
  <c r="U26" i="19"/>
  <c r="F26" i="19"/>
  <c r="Z22" i="19"/>
  <c r="V22" i="19"/>
  <c r="U22" i="19"/>
  <c r="F22" i="19"/>
  <c r="Z21" i="19"/>
  <c r="V21" i="19"/>
  <c r="U21" i="19"/>
  <c r="F21" i="19"/>
  <c r="Z20" i="19"/>
  <c r="V20" i="19"/>
  <c r="U20" i="19"/>
  <c r="F20" i="19"/>
  <c r="Z19" i="19"/>
  <c r="V19" i="19"/>
  <c r="U19" i="19"/>
  <c r="F19" i="19"/>
  <c r="Z18" i="19"/>
  <c r="V18" i="19"/>
  <c r="U18" i="19"/>
  <c r="F18" i="19"/>
  <c r="Z17" i="19"/>
  <c r="V17" i="19"/>
  <c r="U17" i="19"/>
  <c r="F17" i="19"/>
  <c r="Z16" i="19"/>
  <c r="V16" i="19"/>
  <c r="U16" i="19"/>
  <c r="F16" i="19"/>
  <c r="E8" i="19"/>
  <c r="E7" i="19"/>
  <c r="V26" i="18"/>
  <c r="U26" i="18"/>
  <c r="F26" i="18"/>
  <c r="Z22" i="18"/>
  <c r="V22" i="18"/>
  <c r="U22" i="18"/>
  <c r="F22" i="18"/>
  <c r="Z21" i="18"/>
  <c r="V21" i="18"/>
  <c r="U21" i="18"/>
  <c r="F21" i="18"/>
  <c r="Z20" i="18"/>
  <c r="V20" i="18"/>
  <c r="U20" i="18"/>
  <c r="F20" i="18"/>
  <c r="Z19" i="18"/>
  <c r="V19" i="18"/>
  <c r="U19" i="18"/>
  <c r="F19" i="18"/>
  <c r="Z18" i="18"/>
  <c r="V18" i="18"/>
  <c r="U18" i="18"/>
  <c r="F18" i="18"/>
  <c r="Z17" i="18"/>
  <c r="V17" i="18"/>
  <c r="U17" i="18"/>
  <c r="F17" i="18"/>
  <c r="Z16" i="18"/>
  <c r="V16" i="18"/>
  <c r="U16" i="18"/>
  <c r="F16" i="18"/>
  <c r="E8" i="18"/>
  <c r="E7" i="18"/>
  <c r="Z76" i="17"/>
  <c r="V76" i="17"/>
  <c r="U76" i="17"/>
  <c r="F76" i="17"/>
  <c r="Z75" i="17"/>
  <c r="V75" i="17"/>
  <c r="U75" i="17"/>
  <c r="F75" i="17"/>
  <c r="Z71" i="17"/>
  <c r="V71" i="17"/>
  <c r="U71" i="17"/>
  <c r="F71" i="17"/>
  <c r="Z70" i="17"/>
  <c r="V70" i="17"/>
  <c r="U70" i="17"/>
  <c r="F70" i="17"/>
  <c r="Z69" i="17"/>
  <c r="V69" i="17"/>
  <c r="U69" i="17"/>
  <c r="F69" i="17"/>
  <c r="Z68" i="17"/>
  <c r="V68" i="17"/>
  <c r="U68" i="17"/>
  <c r="F68" i="17"/>
  <c r="Z67" i="17"/>
  <c r="V67" i="17"/>
  <c r="U67" i="17"/>
  <c r="F67" i="17"/>
  <c r="Z66" i="17"/>
  <c r="V66" i="17"/>
  <c r="U66" i="17"/>
  <c r="F66" i="17"/>
  <c r="Z65" i="17"/>
  <c r="V65" i="17"/>
  <c r="U65" i="17"/>
  <c r="F65" i="17"/>
  <c r="Z58" i="17"/>
  <c r="V58" i="17"/>
  <c r="U58" i="17"/>
  <c r="F58" i="17"/>
  <c r="Z57" i="17"/>
  <c r="V57" i="17"/>
  <c r="U57" i="17"/>
  <c r="F57" i="17"/>
  <c r="Z56" i="17"/>
  <c r="V56" i="17"/>
  <c r="U56" i="17"/>
  <c r="F56" i="17"/>
  <c r="Z55" i="17"/>
  <c r="V55" i="17"/>
  <c r="U55" i="17"/>
  <c r="F55" i="17"/>
  <c r="Z54" i="17"/>
  <c r="V54" i="17"/>
  <c r="U54" i="17"/>
  <c r="F54" i="17"/>
  <c r="Z53" i="17"/>
  <c r="V53" i="17"/>
  <c r="U53" i="17"/>
  <c r="F53" i="17"/>
  <c r="Z52" i="17"/>
  <c r="V52" i="17"/>
  <c r="U52" i="17"/>
  <c r="F52" i="17"/>
  <c r="Z45" i="17"/>
  <c r="V45" i="17"/>
  <c r="U45" i="17"/>
  <c r="F45" i="17"/>
  <c r="Z44" i="17"/>
  <c r="V44" i="17"/>
  <c r="U44" i="17"/>
  <c r="F44" i="17"/>
  <c r="Z43" i="17"/>
  <c r="V43" i="17"/>
  <c r="U43" i="17"/>
  <c r="F43" i="17"/>
  <c r="V42" i="17"/>
  <c r="U42" i="17"/>
  <c r="F42" i="17"/>
  <c r="Z37" i="17"/>
  <c r="V37" i="17"/>
  <c r="U37" i="17"/>
  <c r="F37" i="17"/>
  <c r="Z36" i="17"/>
  <c r="V36" i="17"/>
  <c r="U36" i="17"/>
  <c r="F36" i="17"/>
  <c r="Z35" i="17"/>
  <c r="V35" i="17"/>
  <c r="U35" i="17"/>
  <c r="F35" i="17"/>
  <c r="Z34" i="17"/>
  <c r="V34" i="17"/>
  <c r="U34" i="17"/>
  <c r="F34" i="17"/>
  <c r="Z33" i="17"/>
  <c r="V33" i="17"/>
  <c r="U33" i="17"/>
  <c r="F33" i="17"/>
  <c r="Z32" i="17"/>
  <c r="V32" i="17"/>
  <c r="U32" i="17"/>
  <c r="F32" i="17"/>
  <c r="Z31" i="17"/>
  <c r="V31" i="17"/>
  <c r="U31" i="17"/>
  <c r="F31" i="17"/>
  <c r="Z30" i="17"/>
  <c r="V30" i="17"/>
  <c r="U30" i="17"/>
  <c r="F30" i="17"/>
  <c r="Z23" i="17"/>
  <c r="V23" i="17"/>
  <c r="U23" i="17"/>
  <c r="F23" i="17"/>
  <c r="Z22" i="17"/>
  <c r="V22" i="17"/>
  <c r="U22" i="17"/>
  <c r="F22" i="17"/>
  <c r="Z21" i="17"/>
  <c r="V21" i="17"/>
  <c r="U21" i="17"/>
  <c r="F21" i="17"/>
  <c r="Z20" i="17"/>
  <c r="V20" i="17"/>
  <c r="U20" i="17"/>
  <c r="F20" i="17"/>
  <c r="Z19" i="17"/>
  <c r="V19" i="17"/>
  <c r="U19" i="17"/>
  <c r="F19" i="17"/>
  <c r="Z18" i="17"/>
  <c r="V18" i="17"/>
  <c r="U18" i="17"/>
  <c r="F18" i="17"/>
  <c r="Z17" i="17"/>
  <c r="V17" i="17"/>
  <c r="U17" i="17"/>
  <c r="F17" i="17"/>
  <c r="Z16" i="17"/>
  <c r="V16" i="17"/>
  <c r="U16" i="17"/>
  <c r="F16" i="17"/>
  <c r="E8" i="17"/>
  <c r="E7" i="17"/>
  <c r="Z55" i="16"/>
  <c r="V55" i="16"/>
  <c r="U55" i="16"/>
  <c r="F55" i="16"/>
  <c r="Z54" i="16"/>
  <c r="V54" i="16"/>
  <c r="U54" i="16"/>
  <c r="F54" i="16"/>
  <c r="Z53" i="16"/>
  <c r="V53" i="16"/>
  <c r="U53" i="16"/>
  <c r="F53" i="16"/>
  <c r="Z52" i="16"/>
  <c r="V52" i="16"/>
  <c r="U52" i="16"/>
  <c r="F52" i="16"/>
  <c r="Z48" i="16"/>
  <c r="V48" i="16"/>
  <c r="U48" i="16"/>
  <c r="F48" i="16"/>
  <c r="Z47" i="16"/>
  <c r="V47" i="16"/>
  <c r="U47" i="16"/>
  <c r="F47" i="16"/>
  <c r="Z46" i="16"/>
  <c r="V46" i="16"/>
  <c r="U46" i="16"/>
  <c r="F46" i="16"/>
  <c r="Z45" i="16"/>
  <c r="V45" i="16"/>
  <c r="U45" i="16"/>
  <c r="F45" i="16"/>
  <c r="Z44" i="16"/>
  <c r="V44" i="16"/>
  <c r="U44" i="16"/>
  <c r="F44" i="16"/>
  <c r="Z43" i="16"/>
  <c r="V43" i="16"/>
  <c r="U43" i="16"/>
  <c r="F43" i="16"/>
  <c r="Z42" i="16"/>
  <c r="V42" i="16"/>
  <c r="U42" i="16"/>
  <c r="F42" i="16"/>
  <c r="Z41" i="16"/>
  <c r="V41" i="16"/>
  <c r="U41" i="16"/>
  <c r="F41" i="16"/>
  <c r="Z34" i="16"/>
  <c r="V34" i="16"/>
  <c r="U34" i="16"/>
  <c r="F34" i="16"/>
  <c r="Z33" i="16"/>
  <c r="V33" i="16"/>
  <c r="U33" i="16"/>
  <c r="F33" i="16"/>
  <c r="Z32" i="16"/>
  <c r="V32" i="16"/>
  <c r="U32" i="16"/>
  <c r="F32" i="16"/>
  <c r="Z31" i="16"/>
  <c r="V31" i="16"/>
  <c r="U31" i="16"/>
  <c r="F31" i="16"/>
  <c r="Z30" i="16"/>
  <c r="V30" i="16"/>
  <c r="U30" i="16"/>
  <c r="F30" i="16"/>
  <c r="Z29" i="16"/>
  <c r="V29" i="16"/>
  <c r="U29" i="16"/>
  <c r="F29" i="16"/>
  <c r="Z28" i="16"/>
  <c r="V28" i="16"/>
  <c r="U28" i="16"/>
  <c r="F28" i="16"/>
  <c r="Z27" i="16"/>
  <c r="V27" i="16"/>
  <c r="U27" i="16"/>
  <c r="F27" i="16"/>
  <c r="Z26" i="16"/>
  <c r="V26" i="16"/>
  <c r="U26" i="16"/>
  <c r="F26" i="16"/>
  <c r="Z22" i="16"/>
  <c r="V22" i="16"/>
  <c r="U22" i="16"/>
  <c r="F22" i="16"/>
  <c r="Z21" i="16"/>
  <c r="V21" i="16"/>
  <c r="U21" i="16"/>
  <c r="F21" i="16"/>
  <c r="Z20" i="16"/>
  <c r="V20" i="16"/>
  <c r="U20" i="16"/>
  <c r="F20" i="16"/>
  <c r="Z19" i="16"/>
  <c r="V19" i="16"/>
  <c r="U19" i="16"/>
  <c r="F19" i="16"/>
  <c r="Z18" i="16"/>
  <c r="V18" i="16"/>
  <c r="U18" i="16"/>
  <c r="F18" i="16"/>
  <c r="Z17" i="16"/>
  <c r="V17" i="16"/>
  <c r="U17" i="16"/>
  <c r="F17" i="16"/>
  <c r="Z16" i="16"/>
  <c r="V16" i="16"/>
  <c r="U16" i="16"/>
  <c r="F16" i="16"/>
  <c r="E8" i="16"/>
  <c r="E7" i="16"/>
  <c r="Z92" i="15"/>
  <c r="V92" i="15"/>
  <c r="U92" i="15"/>
  <c r="F92" i="15"/>
  <c r="Z91" i="15"/>
  <c r="V91" i="15"/>
  <c r="U91" i="15"/>
  <c r="F91" i="15"/>
  <c r="Z90" i="15"/>
  <c r="V90" i="15"/>
  <c r="U90" i="15"/>
  <c r="F90" i="15"/>
  <c r="Z89" i="15"/>
  <c r="V89" i="15"/>
  <c r="U89" i="15"/>
  <c r="F89" i="15"/>
  <c r="Z88" i="15"/>
  <c r="V88" i="15"/>
  <c r="U88" i="15"/>
  <c r="F88" i="15"/>
  <c r="Z87" i="15"/>
  <c r="V87" i="15"/>
  <c r="U87" i="15"/>
  <c r="F87" i="15"/>
  <c r="Z86" i="15"/>
  <c r="V86" i="15"/>
  <c r="U86" i="15"/>
  <c r="F86" i="15"/>
  <c r="Z85" i="15"/>
  <c r="V85" i="15"/>
  <c r="U85" i="15"/>
  <c r="F85" i="15"/>
  <c r="Z78" i="15"/>
  <c r="V78" i="15"/>
  <c r="U78" i="15"/>
  <c r="F78" i="15"/>
  <c r="Z74" i="15"/>
  <c r="V74" i="15"/>
  <c r="U74" i="15"/>
  <c r="F74" i="15"/>
  <c r="Z73" i="15"/>
  <c r="V73" i="15"/>
  <c r="U73" i="15"/>
  <c r="F73" i="15"/>
  <c r="Z72" i="15"/>
  <c r="V72" i="15"/>
  <c r="U72" i="15"/>
  <c r="F72" i="15"/>
  <c r="Z71" i="15"/>
  <c r="V71" i="15"/>
  <c r="U71" i="15"/>
  <c r="F71" i="15"/>
  <c r="Z70" i="15"/>
  <c r="V70" i="15"/>
  <c r="U70" i="15"/>
  <c r="F70" i="15"/>
  <c r="Z69" i="15"/>
  <c r="V69" i="15"/>
  <c r="U69" i="15"/>
  <c r="F69" i="15"/>
  <c r="Z68" i="15"/>
  <c r="V68" i="15"/>
  <c r="U68" i="15"/>
  <c r="F68" i="15"/>
  <c r="Z67" i="15"/>
  <c r="V67" i="15"/>
  <c r="U67" i="15"/>
  <c r="F67" i="15"/>
  <c r="Z59" i="15"/>
  <c r="V59" i="15"/>
  <c r="U59" i="15"/>
  <c r="F59" i="15"/>
  <c r="Z58" i="15"/>
  <c r="V58" i="15"/>
  <c r="U58" i="15"/>
  <c r="F58" i="15"/>
  <c r="Z57" i="15"/>
  <c r="V57" i="15"/>
  <c r="U57" i="15"/>
  <c r="F57" i="15"/>
  <c r="Z56" i="15"/>
  <c r="V56" i="15"/>
  <c r="U56" i="15"/>
  <c r="F56" i="15"/>
  <c r="Z55" i="15"/>
  <c r="V55" i="15"/>
  <c r="U55" i="15"/>
  <c r="F55" i="15"/>
  <c r="Z54" i="15"/>
  <c r="V54" i="15"/>
  <c r="U54" i="15"/>
  <c r="F54" i="15"/>
  <c r="Z53" i="15"/>
  <c r="V53" i="15"/>
  <c r="U53" i="15"/>
  <c r="F53" i="15"/>
  <c r="Z46" i="15"/>
  <c r="V46" i="15"/>
  <c r="U46" i="15"/>
  <c r="F46" i="15"/>
  <c r="Z45" i="15"/>
  <c r="V45" i="15"/>
  <c r="U45" i="15"/>
  <c r="F45" i="15"/>
  <c r="Z44" i="15"/>
  <c r="V44" i="15"/>
  <c r="U44" i="15"/>
  <c r="F44" i="15"/>
  <c r="Z43" i="15"/>
  <c r="V43" i="15"/>
  <c r="U43" i="15"/>
  <c r="F43" i="15"/>
  <c r="Z42" i="15"/>
  <c r="V42" i="15"/>
  <c r="U42" i="15"/>
  <c r="F42" i="15"/>
  <c r="Z41" i="15"/>
  <c r="V41" i="15"/>
  <c r="U41" i="15"/>
  <c r="F41" i="15"/>
  <c r="Z40" i="15"/>
  <c r="V40" i="15"/>
  <c r="U40" i="15"/>
  <c r="F40" i="15"/>
  <c r="Z39" i="15"/>
  <c r="V39" i="15"/>
  <c r="U39" i="15"/>
  <c r="F39" i="15"/>
  <c r="Z38" i="15"/>
  <c r="V38" i="15"/>
  <c r="U38" i="15"/>
  <c r="F38" i="15"/>
  <c r="Z37" i="15"/>
  <c r="V37" i="15"/>
  <c r="U37" i="15"/>
  <c r="F37" i="15"/>
  <c r="Z36" i="15"/>
  <c r="V36" i="15"/>
  <c r="U36" i="15"/>
  <c r="F36" i="15"/>
  <c r="Z35" i="15"/>
  <c r="V35" i="15"/>
  <c r="U35" i="15"/>
  <c r="F35" i="15"/>
  <c r="Z34" i="15"/>
  <c r="V34" i="15"/>
  <c r="U34" i="15"/>
  <c r="F34" i="15"/>
  <c r="Z33" i="15"/>
  <c r="V33" i="15"/>
  <c r="U33" i="15"/>
  <c r="F33" i="15"/>
  <c r="Z32" i="15"/>
  <c r="V32" i="15"/>
  <c r="U32" i="15"/>
  <c r="F32" i="15"/>
  <c r="Z31" i="15"/>
  <c r="V31" i="15"/>
  <c r="U31" i="15"/>
  <c r="F31" i="15"/>
  <c r="Z30" i="15"/>
  <c r="V30" i="15"/>
  <c r="U30" i="15"/>
  <c r="F30" i="15"/>
  <c r="Z29" i="15"/>
  <c r="V29" i="15"/>
  <c r="U29" i="15"/>
  <c r="F29" i="15"/>
  <c r="Z28" i="15"/>
  <c r="V28" i="15"/>
  <c r="U28" i="15"/>
  <c r="F28" i="15"/>
  <c r="Z27" i="15"/>
  <c r="V27" i="15"/>
  <c r="U27" i="15"/>
  <c r="F27" i="15"/>
  <c r="Z23" i="15"/>
  <c r="V23" i="15"/>
  <c r="U23" i="15"/>
  <c r="F23" i="15"/>
  <c r="Z22" i="15"/>
  <c r="V22" i="15"/>
  <c r="U22" i="15"/>
  <c r="F22" i="15"/>
  <c r="Z21" i="15"/>
  <c r="V21" i="15"/>
  <c r="U21" i="15"/>
  <c r="F21" i="15"/>
  <c r="Z20" i="15"/>
  <c r="V20" i="15"/>
  <c r="U20" i="15"/>
  <c r="F20" i="15"/>
  <c r="Z19" i="15"/>
  <c r="V19" i="15"/>
  <c r="U19" i="15"/>
  <c r="F19" i="15"/>
  <c r="Z18" i="15"/>
  <c r="V18" i="15"/>
  <c r="U18" i="15"/>
  <c r="F18" i="15"/>
  <c r="Z17" i="15"/>
  <c r="V17" i="15"/>
  <c r="U17" i="15"/>
  <c r="F17" i="15"/>
  <c r="Z16" i="15"/>
  <c r="V16" i="15"/>
  <c r="U16" i="15"/>
  <c r="F16" i="15"/>
  <c r="E8" i="15"/>
  <c r="E7" i="15"/>
  <c r="Z89" i="14"/>
  <c r="V89" i="14"/>
  <c r="U89" i="14"/>
  <c r="F89" i="14"/>
  <c r="Z88" i="14"/>
  <c r="V88" i="14"/>
  <c r="U88" i="14"/>
  <c r="F88" i="14"/>
  <c r="Z87" i="14"/>
  <c r="V87" i="14"/>
  <c r="U87" i="14"/>
  <c r="F87" i="14"/>
  <c r="Z86" i="14"/>
  <c r="V86" i="14"/>
  <c r="U86" i="14"/>
  <c r="F86" i="14"/>
  <c r="Z85" i="14"/>
  <c r="V85" i="14"/>
  <c r="U85" i="14"/>
  <c r="F85" i="14"/>
  <c r="Z84" i="14"/>
  <c r="V84" i="14"/>
  <c r="U84" i="14"/>
  <c r="F84" i="14"/>
  <c r="Z83" i="14"/>
  <c r="V83" i="14"/>
  <c r="U83" i="14"/>
  <c r="F83" i="14"/>
  <c r="Z82" i="14"/>
  <c r="V82" i="14"/>
  <c r="U82" i="14"/>
  <c r="F82" i="14"/>
  <c r="Z75" i="14"/>
  <c r="V75" i="14"/>
  <c r="U75" i="14"/>
  <c r="F75" i="14"/>
  <c r="Z74" i="14"/>
  <c r="V74" i="14"/>
  <c r="U74" i="14"/>
  <c r="F74" i="14"/>
  <c r="Z70" i="14"/>
  <c r="V70" i="14"/>
  <c r="U70" i="14"/>
  <c r="F70" i="14"/>
  <c r="Z69" i="14"/>
  <c r="V69" i="14"/>
  <c r="U69" i="14"/>
  <c r="F69" i="14"/>
  <c r="Z68" i="14"/>
  <c r="V68" i="14"/>
  <c r="U68" i="14"/>
  <c r="F68" i="14"/>
  <c r="Z67" i="14"/>
  <c r="V67" i="14"/>
  <c r="U67" i="14"/>
  <c r="F67" i="14"/>
  <c r="Z66" i="14"/>
  <c r="V66" i="14"/>
  <c r="U66" i="14"/>
  <c r="F66" i="14"/>
  <c r="Z65" i="14"/>
  <c r="V65" i="14"/>
  <c r="U65" i="14"/>
  <c r="F65" i="14"/>
  <c r="Z64" i="14"/>
  <c r="V64" i="14"/>
  <c r="U64" i="14"/>
  <c r="F64" i="14"/>
  <c r="Z63" i="14"/>
  <c r="V63" i="14"/>
  <c r="U63" i="14"/>
  <c r="F63" i="14"/>
  <c r="Z55" i="14"/>
  <c r="V55" i="14"/>
  <c r="U55" i="14"/>
  <c r="F55" i="14"/>
  <c r="Z54" i="14"/>
  <c r="V54" i="14"/>
  <c r="U54" i="14"/>
  <c r="F54" i="14"/>
  <c r="Z53" i="14"/>
  <c r="V53" i="14"/>
  <c r="U53" i="14"/>
  <c r="F53" i="14"/>
  <c r="Z52" i="14"/>
  <c r="V52" i="14"/>
  <c r="U52" i="14"/>
  <c r="F52" i="14"/>
  <c r="Z51" i="14"/>
  <c r="V51" i="14"/>
  <c r="U51" i="14"/>
  <c r="F51" i="14"/>
  <c r="Z50" i="14"/>
  <c r="V50" i="14"/>
  <c r="U50" i="14"/>
  <c r="F50" i="14"/>
  <c r="Z49" i="14"/>
  <c r="V49" i="14"/>
  <c r="U49" i="14"/>
  <c r="F49" i="14"/>
  <c r="Z48" i="14"/>
  <c r="V48" i="14"/>
  <c r="U48" i="14"/>
  <c r="F48" i="14"/>
  <c r="Z41" i="14"/>
  <c r="V41" i="14"/>
  <c r="U41" i="14"/>
  <c r="F41" i="14"/>
  <c r="Z40" i="14"/>
  <c r="V40" i="14"/>
  <c r="U40" i="14"/>
  <c r="F40" i="14"/>
  <c r="Z39" i="14"/>
  <c r="V39" i="14"/>
  <c r="U39" i="14"/>
  <c r="F39" i="14"/>
  <c r="Z38" i="14"/>
  <c r="V38" i="14"/>
  <c r="U38" i="14"/>
  <c r="F38" i="14"/>
  <c r="Z37" i="14"/>
  <c r="V37" i="14"/>
  <c r="U37" i="14"/>
  <c r="F37" i="14"/>
  <c r="Z36" i="14"/>
  <c r="V36" i="14"/>
  <c r="U36" i="14"/>
  <c r="F36" i="14"/>
  <c r="Z35" i="14"/>
  <c r="V35" i="14"/>
  <c r="U35" i="14"/>
  <c r="F35" i="14"/>
  <c r="Z34" i="14"/>
  <c r="V34" i="14"/>
  <c r="U34" i="14"/>
  <c r="F34" i="14"/>
  <c r="Z33" i="14"/>
  <c r="V33" i="14"/>
  <c r="U33" i="14"/>
  <c r="F33" i="14"/>
  <c r="Z32" i="14"/>
  <c r="V32" i="14"/>
  <c r="U32" i="14"/>
  <c r="F32" i="14"/>
  <c r="Z31" i="14"/>
  <c r="V31" i="14"/>
  <c r="U31" i="14"/>
  <c r="F31" i="14"/>
  <c r="Z30" i="14"/>
  <c r="V30" i="14"/>
  <c r="U30" i="14"/>
  <c r="F30" i="14"/>
  <c r="Z29" i="14"/>
  <c r="V29" i="14"/>
  <c r="U29" i="14"/>
  <c r="F29" i="14"/>
  <c r="Z28" i="14"/>
  <c r="V28" i="14"/>
  <c r="U28" i="14"/>
  <c r="F28" i="14"/>
  <c r="Z27" i="14"/>
  <c r="V27" i="14"/>
  <c r="U27" i="14"/>
  <c r="F27" i="14"/>
  <c r="Z23" i="14"/>
  <c r="V23" i="14"/>
  <c r="U23" i="14"/>
  <c r="F23" i="14"/>
  <c r="Z22" i="14"/>
  <c r="V22" i="14"/>
  <c r="U22" i="14"/>
  <c r="F22" i="14"/>
  <c r="Z21" i="14"/>
  <c r="V21" i="14"/>
  <c r="U21" i="14"/>
  <c r="F21" i="14"/>
  <c r="Z20" i="14"/>
  <c r="V20" i="14"/>
  <c r="U20" i="14"/>
  <c r="F20" i="14"/>
  <c r="Z19" i="14"/>
  <c r="V19" i="14"/>
  <c r="U19" i="14"/>
  <c r="F19" i="14"/>
  <c r="Z18" i="14"/>
  <c r="V18" i="14"/>
  <c r="U18" i="14"/>
  <c r="F18" i="14"/>
  <c r="Z17" i="14"/>
  <c r="V17" i="14"/>
  <c r="U17" i="14"/>
  <c r="F17" i="14"/>
  <c r="Z16" i="14"/>
  <c r="V16" i="14"/>
  <c r="U16" i="14"/>
  <c r="F16" i="14"/>
  <c r="E8" i="14"/>
  <c r="E7" i="14"/>
  <c r="Z74" i="13"/>
  <c r="V74" i="13"/>
  <c r="U74" i="13"/>
  <c r="F74" i="13"/>
  <c r="Z73" i="13"/>
  <c r="V73" i="13"/>
  <c r="U73" i="13"/>
  <c r="F73" i="13"/>
  <c r="Z72" i="13"/>
  <c r="V72" i="13"/>
  <c r="U72" i="13"/>
  <c r="F72" i="13"/>
  <c r="Z71" i="13"/>
  <c r="V71" i="13"/>
  <c r="U71" i="13"/>
  <c r="F71" i="13"/>
  <c r="Z67" i="13"/>
  <c r="V67" i="13"/>
  <c r="U67" i="13"/>
  <c r="F67" i="13"/>
  <c r="Z66" i="13"/>
  <c r="V66" i="13"/>
  <c r="U66" i="13"/>
  <c r="F66" i="13"/>
  <c r="Z65" i="13"/>
  <c r="V65" i="13"/>
  <c r="U65" i="13"/>
  <c r="F65" i="13"/>
  <c r="Z64" i="13"/>
  <c r="V64" i="13"/>
  <c r="U64" i="13"/>
  <c r="F64" i="13"/>
  <c r="Z63" i="13"/>
  <c r="V63" i="13"/>
  <c r="U63" i="13"/>
  <c r="F63" i="13"/>
  <c r="Z62" i="13"/>
  <c r="V62" i="13"/>
  <c r="U62" i="13"/>
  <c r="F62" i="13"/>
  <c r="Z61" i="13"/>
  <c r="V61" i="13"/>
  <c r="U61" i="13"/>
  <c r="F61" i="13"/>
  <c r="Z60" i="13"/>
  <c r="V60" i="13"/>
  <c r="U60" i="13"/>
  <c r="F60" i="13"/>
  <c r="Z52" i="13"/>
  <c r="V52" i="13"/>
  <c r="U52" i="13"/>
  <c r="F52" i="13"/>
  <c r="Z51" i="13"/>
  <c r="V51" i="13"/>
  <c r="U51" i="13"/>
  <c r="F51" i="13"/>
  <c r="Z50" i="13"/>
  <c r="V50" i="13"/>
  <c r="U50" i="13"/>
  <c r="F50" i="13"/>
  <c r="Z49" i="13"/>
  <c r="V49" i="13"/>
  <c r="U49" i="13"/>
  <c r="F49" i="13"/>
  <c r="Z48" i="13"/>
  <c r="V48" i="13"/>
  <c r="U48" i="13"/>
  <c r="F48" i="13"/>
  <c r="Z47" i="13"/>
  <c r="V47" i="13"/>
  <c r="U47" i="13"/>
  <c r="F47" i="13"/>
  <c r="Z46" i="13"/>
  <c r="V46" i="13"/>
  <c r="U46" i="13"/>
  <c r="F46" i="13"/>
  <c r="Z45" i="13"/>
  <c r="V45" i="13"/>
  <c r="U45" i="13"/>
  <c r="F45" i="13"/>
  <c r="Z38" i="13"/>
  <c r="V38" i="13"/>
  <c r="U38" i="13"/>
  <c r="F38" i="13"/>
  <c r="Z37" i="13"/>
  <c r="V37" i="13"/>
  <c r="U37" i="13"/>
  <c r="F37" i="13"/>
  <c r="Z36" i="13"/>
  <c r="V36" i="13"/>
  <c r="U36" i="13"/>
  <c r="F36" i="13"/>
  <c r="Z35" i="13"/>
  <c r="V35" i="13"/>
  <c r="U35" i="13"/>
  <c r="F35" i="13"/>
  <c r="Z34" i="13"/>
  <c r="V34" i="13"/>
  <c r="U34" i="13"/>
  <c r="F34" i="13"/>
  <c r="Z33" i="13"/>
  <c r="V33" i="13"/>
  <c r="U33" i="13"/>
  <c r="F33" i="13"/>
  <c r="Z32" i="13"/>
  <c r="V32" i="13"/>
  <c r="U32" i="13"/>
  <c r="F32" i="13"/>
  <c r="Z31" i="13"/>
  <c r="V31" i="13"/>
  <c r="U31" i="13"/>
  <c r="F31" i="13"/>
  <c r="Z30" i="13"/>
  <c r="V30" i="13"/>
  <c r="U30" i="13"/>
  <c r="F30" i="13"/>
  <c r="Z29" i="13"/>
  <c r="V29" i="13"/>
  <c r="U29" i="13"/>
  <c r="F29" i="13"/>
  <c r="Z28" i="13"/>
  <c r="V28" i="13"/>
  <c r="U28" i="13"/>
  <c r="F28" i="13"/>
  <c r="Z27" i="13"/>
  <c r="V27" i="13"/>
  <c r="U27" i="13"/>
  <c r="F27" i="13"/>
  <c r="V26" i="13"/>
  <c r="U26" i="13"/>
  <c r="F26" i="13"/>
  <c r="Z22" i="13"/>
  <c r="V22" i="13"/>
  <c r="U22" i="13"/>
  <c r="F22" i="13"/>
  <c r="Z21" i="13"/>
  <c r="V21" i="13"/>
  <c r="U21" i="13"/>
  <c r="F21" i="13"/>
  <c r="Z20" i="13"/>
  <c r="V20" i="13"/>
  <c r="U20" i="13"/>
  <c r="F20" i="13"/>
  <c r="Z19" i="13"/>
  <c r="V19" i="13"/>
  <c r="U19" i="13"/>
  <c r="F19" i="13"/>
  <c r="Z18" i="13"/>
  <c r="V18" i="13"/>
  <c r="U18" i="13"/>
  <c r="F18" i="13"/>
  <c r="Z17" i="13"/>
  <c r="V17" i="13"/>
  <c r="U17" i="13"/>
  <c r="F17" i="13"/>
  <c r="Z16" i="13"/>
  <c r="V16" i="13"/>
  <c r="U16" i="13"/>
  <c r="F16" i="13"/>
  <c r="E8" i="13"/>
  <c r="E7" i="13"/>
  <c r="Z78" i="12"/>
  <c r="V78" i="12"/>
  <c r="U78" i="12"/>
  <c r="F78" i="12"/>
  <c r="Z74" i="12"/>
  <c r="V74" i="12"/>
  <c r="U74" i="12"/>
  <c r="F74" i="12"/>
  <c r="Z73" i="12"/>
  <c r="V73" i="12"/>
  <c r="U73" i="12"/>
  <c r="F73" i="12"/>
  <c r="Z72" i="12"/>
  <c r="V72" i="12"/>
  <c r="U72" i="12"/>
  <c r="F72" i="12"/>
  <c r="Z71" i="12"/>
  <c r="V71" i="12"/>
  <c r="U71" i="12"/>
  <c r="F71" i="12"/>
  <c r="Z70" i="12"/>
  <c r="V70" i="12"/>
  <c r="U70" i="12"/>
  <c r="F70" i="12"/>
  <c r="Z69" i="12"/>
  <c r="V69" i="12"/>
  <c r="U69" i="12"/>
  <c r="F69" i="12"/>
  <c r="Z68" i="12"/>
  <c r="V68" i="12"/>
  <c r="U68" i="12"/>
  <c r="F68" i="12"/>
  <c r="Z60" i="12"/>
  <c r="V60" i="12"/>
  <c r="U60" i="12"/>
  <c r="F60" i="12"/>
  <c r="Z59" i="12"/>
  <c r="V59" i="12"/>
  <c r="U59" i="12"/>
  <c r="F59" i="12"/>
  <c r="Z58" i="12"/>
  <c r="V58" i="12"/>
  <c r="U58" i="12"/>
  <c r="F58" i="12"/>
  <c r="Z57" i="12"/>
  <c r="V57" i="12"/>
  <c r="U57" i="12"/>
  <c r="F57" i="12"/>
  <c r="Z56" i="12"/>
  <c r="V56" i="12"/>
  <c r="U56" i="12"/>
  <c r="F56" i="12"/>
  <c r="Z55" i="12"/>
  <c r="V55" i="12"/>
  <c r="U55" i="12"/>
  <c r="F55" i="12"/>
  <c r="Z54" i="12"/>
  <c r="V54" i="12"/>
  <c r="U54" i="12"/>
  <c r="F54" i="12"/>
  <c r="Z47" i="12"/>
  <c r="V47" i="12"/>
  <c r="U47" i="12"/>
  <c r="F47" i="12"/>
  <c r="Z46" i="12"/>
  <c r="V46" i="12"/>
  <c r="U46" i="12"/>
  <c r="F46" i="12"/>
  <c r="Z45" i="12"/>
  <c r="V45" i="12"/>
  <c r="U45" i="12"/>
  <c r="F45" i="12"/>
  <c r="Z44" i="12"/>
  <c r="V44" i="12"/>
  <c r="U44" i="12"/>
  <c r="F44" i="12"/>
  <c r="Z43" i="12"/>
  <c r="V43" i="12"/>
  <c r="U43" i="12"/>
  <c r="F43" i="12"/>
  <c r="Z42" i="12"/>
  <c r="V42" i="12"/>
  <c r="U42" i="12"/>
  <c r="F42" i="12"/>
  <c r="Z41" i="12"/>
  <c r="V41" i="12"/>
  <c r="U41" i="12"/>
  <c r="F41" i="12"/>
  <c r="Z40" i="12"/>
  <c r="V40" i="12"/>
  <c r="U40" i="12"/>
  <c r="F40" i="12"/>
  <c r="Z39" i="12"/>
  <c r="V39" i="12"/>
  <c r="U39" i="12"/>
  <c r="F39" i="12"/>
  <c r="Z38" i="12"/>
  <c r="V38" i="12"/>
  <c r="U38" i="12"/>
  <c r="F38" i="12"/>
  <c r="Z37" i="12"/>
  <c r="V37" i="12"/>
  <c r="U37" i="12"/>
  <c r="F37" i="12"/>
  <c r="Z36" i="12"/>
  <c r="V36" i="12"/>
  <c r="U36" i="12"/>
  <c r="F36" i="12"/>
  <c r="Z35" i="12"/>
  <c r="V35" i="12"/>
  <c r="U35" i="12"/>
  <c r="F35" i="12"/>
  <c r="Z34" i="12"/>
  <c r="V34" i="12"/>
  <c r="U34" i="12"/>
  <c r="F34" i="12"/>
  <c r="Z33" i="12"/>
  <c r="V33" i="12"/>
  <c r="U33" i="12"/>
  <c r="F33" i="12"/>
  <c r="Z32" i="12"/>
  <c r="V32" i="12"/>
  <c r="U32" i="12"/>
  <c r="F32" i="12"/>
  <c r="Z31" i="12"/>
  <c r="V31" i="12"/>
  <c r="U31" i="12"/>
  <c r="F31" i="12"/>
  <c r="Z30" i="12"/>
  <c r="V30" i="12"/>
  <c r="U30" i="12"/>
  <c r="F30" i="12"/>
  <c r="Z29" i="12"/>
  <c r="V29" i="12"/>
  <c r="U29" i="12"/>
  <c r="F29" i="12"/>
  <c r="Z28" i="12"/>
  <c r="V28" i="12"/>
  <c r="U28" i="12"/>
  <c r="F28" i="12"/>
  <c r="V27" i="12"/>
  <c r="U27" i="12"/>
  <c r="F27" i="12"/>
  <c r="Z23" i="12"/>
  <c r="V23" i="12"/>
  <c r="U23" i="12"/>
  <c r="F23" i="12"/>
  <c r="Z22" i="12"/>
  <c r="V22" i="12"/>
  <c r="U22" i="12"/>
  <c r="F22" i="12"/>
  <c r="Z21" i="12"/>
  <c r="V21" i="12"/>
  <c r="U21" i="12"/>
  <c r="F21" i="12"/>
  <c r="Z20" i="12"/>
  <c r="V20" i="12"/>
  <c r="U20" i="12"/>
  <c r="F20" i="12"/>
  <c r="Z19" i="12"/>
  <c r="V19" i="12"/>
  <c r="U19" i="12"/>
  <c r="F19" i="12"/>
  <c r="Z18" i="12"/>
  <c r="V18" i="12"/>
  <c r="U18" i="12"/>
  <c r="F18" i="12"/>
  <c r="Z17" i="12"/>
  <c r="V17" i="12"/>
  <c r="U17" i="12"/>
  <c r="F17" i="12"/>
  <c r="Z16" i="12"/>
  <c r="V16" i="12"/>
  <c r="U16" i="12"/>
  <c r="F16" i="12"/>
  <c r="E8" i="12"/>
  <c r="E7" i="12"/>
  <c r="Z59" i="11"/>
  <c r="V59" i="11"/>
  <c r="U59" i="11"/>
  <c r="F59" i="11"/>
  <c r="Z58" i="11"/>
  <c r="V58" i="11"/>
  <c r="U58" i="11"/>
  <c r="F58" i="11"/>
  <c r="Z57" i="11"/>
  <c r="V57" i="11"/>
  <c r="U57" i="11"/>
  <c r="F57" i="11"/>
  <c r="Z56" i="11"/>
  <c r="V56" i="11"/>
  <c r="U56" i="11"/>
  <c r="F56" i="11"/>
  <c r="Z55" i="11"/>
  <c r="V55" i="11"/>
  <c r="U55" i="11"/>
  <c r="F55" i="11"/>
  <c r="Z54" i="11"/>
  <c r="V54" i="11"/>
  <c r="U54" i="11"/>
  <c r="F54" i="11"/>
  <c r="Z53" i="11"/>
  <c r="V53" i="11"/>
  <c r="U53" i="11"/>
  <c r="F53" i="11"/>
  <c r="Z52" i="11"/>
  <c r="V52" i="11"/>
  <c r="U52" i="11"/>
  <c r="F52" i="11"/>
  <c r="Z45" i="11"/>
  <c r="V45" i="11"/>
  <c r="U45" i="11"/>
  <c r="F45" i="11"/>
  <c r="Z44" i="11"/>
  <c r="V44" i="11"/>
  <c r="U44" i="11"/>
  <c r="F44" i="11"/>
  <c r="Z43" i="11"/>
  <c r="V43" i="11"/>
  <c r="U43" i="11"/>
  <c r="F43" i="11"/>
  <c r="Z42" i="11"/>
  <c r="V42" i="11"/>
  <c r="U42" i="11"/>
  <c r="F42" i="11"/>
  <c r="Z41" i="11"/>
  <c r="V41" i="11"/>
  <c r="U41" i="11"/>
  <c r="F41" i="11"/>
  <c r="Z40" i="11"/>
  <c r="V40" i="11"/>
  <c r="U40" i="11"/>
  <c r="F40" i="11"/>
  <c r="Z39" i="11"/>
  <c r="V39" i="11"/>
  <c r="U39" i="11"/>
  <c r="F39" i="11"/>
  <c r="Z38" i="11"/>
  <c r="V38" i="11"/>
  <c r="U38" i="11"/>
  <c r="F38" i="11"/>
  <c r="Z37" i="11"/>
  <c r="V37" i="11"/>
  <c r="U37" i="11"/>
  <c r="F37" i="11"/>
  <c r="Z36" i="11"/>
  <c r="V36" i="11"/>
  <c r="U36" i="11"/>
  <c r="F36" i="11"/>
  <c r="Z35" i="11"/>
  <c r="V35" i="11"/>
  <c r="U35" i="11"/>
  <c r="F35" i="11"/>
  <c r="Z34" i="11"/>
  <c r="V34" i="11"/>
  <c r="U34" i="11"/>
  <c r="F34" i="11"/>
  <c r="Z33" i="11"/>
  <c r="V33" i="11"/>
  <c r="U33" i="11"/>
  <c r="F33" i="11"/>
  <c r="Z32" i="11"/>
  <c r="V32" i="11"/>
  <c r="U32" i="11"/>
  <c r="F32" i="11"/>
  <c r="Z31" i="11"/>
  <c r="V31" i="11"/>
  <c r="U31" i="11"/>
  <c r="F31" i="11"/>
  <c r="Z30" i="11"/>
  <c r="V30" i="11"/>
  <c r="U30" i="11"/>
  <c r="F30" i="11"/>
  <c r="Z29" i="11"/>
  <c r="V29" i="11"/>
  <c r="U29" i="11"/>
  <c r="F29" i="11"/>
  <c r="Z28" i="11"/>
  <c r="V28" i="11"/>
  <c r="U28" i="11"/>
  <c r="F28" i="11"/>
  <c r="Z27" i="11"/>
  <c r="V27" i="11"/>
  <c r="U27" i="11"/>
  <c r="F27" i="11"/>
  <c r="V26" i="11"/>
  <c r="U26" i="11"/>
  <c r="F26" i="11"/>
  <c r="Z22" i="11"/>
  <c r="V22" i="11"/>
  <c r="U22" i="11"/>
  <c r="F22" i="11"/>
  <c r="Z21" i="11"/>
  <c r="V21" i="11"/>
  <c r="U21" i="11"/>
  <c r="F21" i="11"/>
  <c r="Z20" i="11"/>
  <c r="V20" i="11"/>
  <c r="U20" i="11"/>
  <c r="F20" i="11"/>
  <c r="Z19" i="11"/>
  <c r="V19" i="11"/>
  <c r="U19" i="11"/>
  <c r="F19" i="11"/>
  <c r="Z18" i="11"/>
  <c r="V18" i="11"/>
  <c r="U18" i="11"/>
  <c r="F18" i="11"/>
  <c r="Z17" i="11"/>
  <c r="V17" i="11"/>
  <c r="U17" i="11"/>
  <c r="F17" i="11"/>
  <c r="Z16" i="11"/>
  <c r="V16" i="11"/>
  <c r="U16" i="11"/>
  <c r="F16" i="11"/>
  <c r="E8" i="11"/>
  <c r="E7" i="11"/>
  <c r="V26" i="10"/>
  <c r="U26" i="10"/>
  <c r="F26" i="10"/>
  <c r="Z22" i="10"/>
  <c r="V22" i="10"/>
  <c r="U22" i="10"/>
  <c r="F22" i="10"/>
  <c r="Z21" i="10"/>
  <c r="V21" i="10"/>
  <c r="U21" i="10"/>
  <c r="F21" i="10"/>
  <c r="Z20" i="10"/>
  <c r="V20" i="10"/>
  <c r="U20" i="10"/>
  <c r="F20" i="10"/>
  <c r="Z19" i="10"/>
  <c r="V19" i="10"/>
  <c r="U19" i="10"/>
  <c r="F19" i="10"/>
  <c r="Z18" i="10"/>
  <c r="V18" i="10"/>
  <c r="U18" i="10"/>
  <c r="F18" i="10"/>
  <c r="Z17" i="10"/>
  <c r="V17" i="10"/>
  <c r="U17" i="10"/>
  <c r="F17" i="10"/>
  <c r="Z16" i="10"/>
  <c r="V16" i="10"/>
  <c r="U16" i="10"/>
  <c r="F16" i="10"/>
  <c r="E8" i="10"/>
  <c r="E7" i="10"/>
  <c r="V26" i="9"/>
  <c r="U26" i="9"/>
  <c r="F26" i="9"/>
  <c r="Z22" i="9"/>
  <c r="V22" i="9"/>
  <c r="U22" i="9"/>
  <c r="F22" i="9"/>
  <c r="Z21" i="9"/>
  <c r="V21" i="9"/>
  <c r="U21" i="9"/>
  <c r="F21" i="9"/>
  <c r="Z20" i="9"/>
  <c r="V20" i="9"/>
  <c r="U20" i="9"/>
  <c r="F20" i="9"/>
  <c r="Z19" i="9"/>
  <c r="V19" i="9"/>
  <c r="U19" i="9"/>
  <c r="F19" i="9"/>
  <c r="Z18" i="9"/>
  <c r="V18" i="9"/>
  <c r="U18" i="9"/>
  <c r="F18" i="9"/>
  <c r="Z17" i="9"/>
  <c r="V17" i="9"/>
  <c r="U17" i="9"/>
  <c r="F17" i="9"/>
  <c r="Z16" i="9"/>
  <c r="V16" i="9"/>
  <c r="U16" i="9"/>
  <c r="F16" i="9"/>
  <c r="E8" i="9"/>
  <c r="E7" i="9"/>
  <c r="Z78" i="8"/>
  <c r="V78" i="8"/>
  <c r="U78" i="8"/>
  <c r="F78" i="8"/>
  <c r="Z74" i="8"/>
  <c r="V74" i="8"/>
  <c r="U74" i="8"/>
  <c r="F74" i="8"/>
  <c r="Z73" i="8"/>
  <c r="V73" i="8"/>
  <c r="U73" i="8"/>
  <c r="F73" i="8"/>
  <c r="Z72" i="8"/>
  <c r="V72" i="8"/>
  <c r="U72" i="8"/>
  <c r="F72" i="8"/>
  <c r="Z71" i="8"/>
  <c r="V71" i="8"/>
  <c r="U71" i="8"/>
  <c r="F71" i="8"/>
  <c r="Z70" i="8"/>
  <c r="V70" i="8"/>
  <c r="U70" i="8"/>
  <c r="F70" i="8"/>
  <c r="Z69" i="8"/>
  <c r="V69" i="8"/>
  <c r="U69" i="8"/>
  <c r="F69" i="8"/>
  <c r="Z68" i="8"/>
  <c r="V68" i="8"/>
  <c r="U68" i="8"/>
  <c r="F68" i="8"/>
  <c r="Z61" i="8"/>
  <c r="V61" i="8"/>
  <c r="U61" i="8"/>
  <c r="F61" i="8"/>
  <c r="Z60" i="8"/>
  <c r="V60" i="8"/>
  <c r="U60" i="8"/>
  <c r="F60" i="8"/>
  <c r="Z59" i="8"/>
  <c r="V59" i="8"/>
  <c r="U59" i="8"/>
  <c r="F59" i="8"/>
  <c r="Z58" i="8"/>
  <c r="V58" i="8"/>
  <c r="U58" i="8"/>
  <c r="F58" i="8"/>
  <c r="Z57" i="8"/>
  <c r="V57" i="8"/>
  <c r="U57" i="8"/>
  <c r="F57" i="8"/>
  <c r="Z56" i="8"/>
  <c r="V56" i="8"/>
  <c r="U56" i="8"/>
  <c r="F56" i="8"/>
  <c r="Z55" i="8"/>
  <c r="V55" i="8"/>
  <c r="U55" i="8"/>
  <c r="F55" i="8"/>
  <c r="Z48" i="8"/>
  <c r="V48" i="8"/>
  <c r="U48" i="8"/>
  <c r="F48" i="8"/>
  <c r="Z47" i="8"/>
  <c r="V47" i="8"/>
  <c r="U47" i="8"/>
  <c r="F47" i="8"/>
  <c r="Z46" i="8"/>
  <c r="V46" i="8"/>
  <c r="U46" i="8"/>
  <c r="F46" i="8"/>
  <c r="Z45" i="8"/>
  <c r="V45" i="8"/>
  <c r="U45" i="8"/>
  <c r="F45" i="8"/>
  <c r="Z44" i="8"/>
  <c r="V44" i="8"/>
  <c r="U44" i="8"/>
  <c r="F44" i="8"/>
  <c r="Z43" i="8"/>
  <c r="V43" i="8"/>
  <c r="U43" i="8"/>
  <c r="F43" i="8"/>
  <c r="Z42" i="8"/>
  <c r="V42" i="8"/>
  <c r="U42" i="8"/>
  <c r="F42" i="8"/>
  <c r="Z41" i="8"/>
  <c r="V41" i="8"/>
  <c r="U41" i="8"/>
  <c r="F41" i="8"/>
  <c r="Z40" i="8"/>
  <c r="V40" i="8"/>
  <c r="U40" i="8"/>
  <c r="F40" i="8"/>
  <c r="Z39" i="8"/>
  <c r="V39" i="8"/>
  <c r="U39" i="8"/>
  <c r="F39" i="8"/>
  <c r="Z38" i="8"/>
  <c r="V38" i="8"/>
  <c r="U38" i="8"/>
  <c r="F38" i="8"/>
  <c r="Z35" i="8"/>
  <c r="V35" i="8"/>
  <c r="U35" i="8"/>
  <c r="F35" i="8"/>
  <c r="Z34" i="8"/>
  <c r="V34" i="8"/>
  <c r="U34" i="8"/>
  <c r="F34" i="8"/>
  <c r="Z33" i="8"/>
  <c r="V33" i="8"/>
  <c r="U33" i="8"/>
  <c r="F33" i="8"/>
  <c r="Z32" i="8"/>
  <c r="V32" i="8"/>
  <c r="U32" i="8"/>
  <c r="F32" i="8"/>
  <c r="Z31" i="8"/>
  <c r="V31" i="8"/>
  <c r="U31" i="8"/>
  <c r="F31" i="8"/>
  <c r="Z30" i="8"/>
  <c r="V30" i="8"/>
  <c r="U30" i="8"/>
  <c r="F30" i="8"/>
  <c r="Z29" i="8"/>
  <c r="V29" i="8"/>
  <c r="U29" i="8"/>
  <c r="F29" i="8"/>
  <c r="Z22" i="8"/>
  <c r="V22" i="8"/>
  <c r="U22" i="8"/>
  <c r="F22" i="8"/>
  <c r="Z21" i="8"/>
  <c r="V21" i="8"/>
  <c r="U21" i="8"/>
  <c r="F21" i="8"/>
  <c r="Z20" i="8"/>
  <c r="V20" i="8"/>
  <c r="U20" i="8"/>
  <c r="F20" i="8"/>
  <c r="Z19" i="8"/>
  <c r="V19" i="8"/>
  <c r="U19" i="8"/>
  <c r="F19" i="8"/>
  <c r="Z18" i="8"/>
  <c r="V18" i="8"/>
  <c r="U18" i="8"/>
  <c r="F18" i="8"/>
  <c r="Z17" i="8"/>
  <c r="V17" i="8"/>
  <c r="U17" i="8"/>
  <c r="F17" i="8"/>
  <c r="Z16" i="8"/>
  <c r="V16" i="8"/>
  <c r="U16" i="8"/>
  <c r="F16" i="8"/>
  <c r="E8" i="8"/>
  <c r="E7" i="8"/>
  <c r="Z74" i="7"/>
  <c r="V74" i="7"/>
  <c r="U74" i="7"/>
  <c r="F74" i="7"/>
  <c r="Z73" i="7"/>
  <c r="V73" i="7"/>
  <c r="U73" i="7"/>
  <c r="F73" i="7"/>
  <c r="Z69" i="7"/>
  <c r="V69" i="7"/>
  <c r="U69" i="7"/>
  <c r="F69" i="7"/>
  <c r="Z68" i="7"/>
  <c r="V68" i="7"/>
  <c r="U68" i="7"/>
  <c r="F68" i="7"/>
  <c r="Z67" i="7"/>
  <c r="V67" i="7"/>
  <c r="U67" i="7"/>
  <c r="F67" i="7"/>
  <c r="Z66" i="7"/>
  <c r="V66" i="7"/>
  <c r="U66" i="7"/>
  <c r="F66" i="7"/>
  <c r="Z65" i="7"/>
  <c r="V65" i="7"/>
  <c r="U65" i="7"/>
  <c r="F65" i="7"/>
  <c r="Z64" i="7"/>
  <c r="V64" i="7"/>
  <c r="U64" i="7"/>
  <c r="F64" i="7"/>
  <c r="Z63" i="7"/>
  <c r="V63" i="7"/>
  <c r="U63" i="7"/>
  <c r="F63" i="7"/>
  <c r="Z56" i="7"/>
  <c r="V56" i="7"/>
  <c r="U56" i="7"/>
  <c r="F56" i="7"/>
  <c r="Z55" i="7"/>
  <c r="V55" i="7"/>
  <c r="U55" i="7"/>
  <c r="F55" i="7"/>
  <c r="Z54" i="7"/>
  <c r="V54" i="7"/>
  <c r="U54" i="7"/>
  <c r="F54" i="7"/>
  <c r="Z53" i="7"/>
  <c r="V53" i="7"/>
  <c r="U53" i="7"/>
  <c r="F53" i="7"/>
  <c r="Z52" i="7"/>
  <c r="V52" i="7"/>
  <c r="U52" i="7"/>
  <c r="F52" i="7"/>
  <c r="Z51" i="7"/>
  <c r="V51" i="7"/>
  <c r="U51" i="7"/>
  <c r="F51" i="7"/>
  <c r="Z50" i="7"/>
  <c r="V50" i="7"/>
  <c r="U50" i="7"/>
  <c r="F50" i="7"/>
  <c r="Z43" i="7"/>
  <c r="V43" i="7"/>
  <c r="U43" i="7"/>
  <c r="F43" i="7"/>
  <c r="Z42" i="7"/>
  <c r="V42" i="7"/>
  <c r="U42" i="7"/>
  <c r="F42" i="7"/>
  <c r="Z41" i="7"/>
  <c r="V41" i="7"/>
  <c r="U41" i="7"/>
  <c r="F41" i="7"/>
  <c r="Z40" i="7"/>
  <c r="V40" i="7"/>
  <c r="U40" i="7"/>
  <c r="F40" i="7"/>
  <c r="Z39" i="7"/>
  <c r="V39" i="7"/>
  <c r="U39" i="7"/>
  <c r="F39" i="7"/>
  <c r="Z38" i="7"/>
  <c r="V38" i="7"/>
  <c r="U38" i="7"/>
  <c r="F38" i="7"/>
  <c r="Z37" i="7"/>
  <c r="V37" i="7"/>
  <c r="U37" i="7"/>
  <c r="F37" i="7"/>
  <c r="Z36" i="7"/>
  <c r="V36" i="7"/>
  <c r="U36" i="7"/>
  <c r="F36" i="7"/>
  <c r="Z35" i="7"/>
  <c r="V35" i="7"/>
  <c r="U35" i="7"/>
  <c r="F35" i="7"/>
  <c r="Z34" i="7"/>
  <c r="V34" i="7"/>
  <c r="U34" i="7"/>
  <c r="F34" i="7"/>
  <c r="Z33" i="7"/>
  <c r="V33" i="7"/>
  <c r="U33" i="7"/>
  <c r="F33" i="7"/>
  <c r="Z32" i="7"/>
  <c r="V32" i="7"/>
  <c r="U32" i="7"/>
  <c r="F32" i="7"/>
  <c r="Z31" i="7"/>
  <c r="V31" i="7"/>
  <c r="U31" i="7"/>
  <c r="F31" i="7"/>
  <c r="Z30" i="7"/>
  <c r="V30" i="7"/>
  <c r="U30" i="7"/>
  <c r="F30" i="7"/>
  <c r="Z29" i="7"/>
  <c r="V29" i="7"/>
  <c r="U29" i="7"/>
  <c r="F29" i="7"/>
  <c r="Z28" i="7"/>
  <c r="V28" i="7"/>
  <c r="U28" i="7"/>
  <c r="F28" i="7"/>
  <c r="Z27" i="7"/>
  <c r="V27" i="7"/>
  <c r="U27" i="7"/>
  <c r="F27" i="7"/>
  <c r="Z26" i="7"/>
  <c r="V26" i="7"/>
  <c r="U26" i="7"/>
  <c r="F26" i="7"/>
  <c r="Z22" i="7"/>
  <c r="V22" i="7"/>
  <c r="U22" i="7"/>
  <c r="F22" i="7"/>
  <c r="Z21" i="7"/>
  <c r="V21" i="7"/>
  <c r="U21" i="7"/>
  <c r="F21" i="7"/>
  <c r="Z20" i="7"/>
  <c r="V20" i="7"/>
  <c r="U20" i="7"/>
  <c r="F20" i="7"/>
  <c r="Z19" i="7"/>
  <c r="V19" i="7"/>
  <c r="U19" i="7"/>
  <c r="F19" i="7"/>
  <c r="Z18" i="7"/>
  <c r="V18" i="7"/>
  <c r="U18" i="7"/>
  <c r="F18" i="7"/>
  <c r="Z17" i="7"/>
  <c r="V17" i="7"/>
  <c r="U17" i="7"/>
  <c r="F17" i="7"/>
  <c r="Z16" i="7"/>
  <c r="V16" i="7"/>
  <c r="U16" i="7"/>
  <c r="F16" i="7"/>
  <c r="E8" i="7"/>
  <c r="E7" i="7"/>
  <c r="Z41" i="6"/>
  <c r="V41" i="6"/>
  <c r="U41" i="6"/>
  <c r="F41" i="6"/>
  <c r="V40" i="6"/>
  <c r="U40" i="6"/>
  <c r="F40" i="6"/>
  <c r="Z36" i="6"/>
  <c r="V36" i="6"/>
  <c r="U36" i="6"/>
  <c r="F36" i="6"/>
  <c r="Z35" i="6"/>
  <c r="V35" i="6"/>
  <c r="U35" i="6"/>
  <c r="F35" i="6"/>
  <c r="Z34" i="6"/>
  <c r="V34" i="6"/>
  <c r="U34" i="6"/>
  <c r="F34" i="6"/>
  <c r="Z33" i="6"/>
  <c r="V33" i="6"/>
  <c r="U33" i="6"/>
  <c r="F33" i="6"/>
  <c r="Z32" i="6"/>
  <c r="V32" i="6"/>
  <c r="U32" i="6"/>
  <c r="F32" i="6"/>
  <c r="Z31" i="6"/>
  <c r="V31" i="6"/>
  <c r="U31" i="6"/>
  <c r="F31" i="6"/>
  <c r="Z30" i="6"/>
  <c r="V30" i="6"/>
  <c r="U30" i="6"/>
  <c r="F30" i="6"/>
  <c r="Z22" i="6"/>
  <c r="V22" i="6"/>
  <c r="U22" i="6"/>
  <c r="F22" i="6"/>
  <c r="V21" i="6"/>
  <c r="U21" i="6"/>
  <c r="F21" i="6"/>
  <c r="Z20" i="6"/>
  <c r="V20" i="6"/>
  <c r="U20" i="6"/>
  <c r="F20" i="6"/>
  <c r="Z19" i="6"/>
  <c r="V19" i="6"/>
  <c r="U19" i="6"/>
  <c r="F19" i="6"/>
  <c r="Z18" i="6"/>
  <c r="V18" i="6"/>
  <c r="U18" i="6"/>
  <c r="F18" i="6"/>
  <c r="Z17" i="6"/>
  <c r="V17" i="6"/>
  <c r="U17" i="6"/>
  <c r="F17" i="6"/>
  <c r="Z16" i="6"/>
  <c r="V16" i="6"/>
  <c r="U16" i="6"/>
  <c r="F16" i="6"/>
  <c r="E8" i="6"/>
  <c r="E7" i="6"/>
  <c r="Z53" i="5"/>
  <c r="V53" i="5"/>
  <c r="U53" i="5"/>
  <c r="F53" i="5"/>
  <c r="Z52" i="5"/>
  <c r="V52" i="5"/>
  <c r="U52" i="5"/>
  <c r="F52" i="5"/>
  <c r="Z49" i="5"/>
  <c r="V49" i="5"/>
  <c r="U49" i="5"/>
  <c r="F49" i="5"/>
  <c r="Z48" i="5"/>
  <c r="V48" i="5"/>
  <c r="U48" i="5"/>
  <c r="F48" i="5"/>
  <c r="Z47" i="5"/>
  <c r="V47" i="5"/>
  <c r="U47" i="5"/>
  <c r="F47" i="5"/>
  <c r="Z46" i="5"/>
  <c r="V46" i="5"/>
  <c r="U46" i="5"/>
  <c r="F46" i="5"/>
  <c r="Z45" i="5"/>
  <c r="V45" i="5"/>
  <c r="U45" i="5"/>
  <c r="F45" i="5"/>
  <c r="Z44" i="5"/>
  <c r="V44" i="5"/>
  <c r="U44" i="5"/>
  <c r="F44" i="5"/>
  <c r="Z43" i="5"/>
  <c r="V43" i="5"/>
  <c r="U43" i="5"/>
  <c r="F43" i="5"/>
  <c r="V42" i="5"/>
  <c r="U42" i="5"/>
  <c r="F42" i="5"/>
  <c r="Z37" i="5"/>
  <c r="V37" i="5"/>
  <c r="U37" i="5"/>
  <c r="F37" i="5"/>
  <c r="Z36" i="5"/>
  <c r="V36" i="5"/>
  <c r="U36" i="5"/>
  <c r="F36" i="5"/>
  <c r="Z35" i="5"/>
  <c r="V35" i="5"/>
  <c r="U35" i="5"/>
  <c r="F35" i="5"/>
  <c r="Z34" i="5"/>
  <c r="V34" i="5"/>
  <c r="U34" i="5"/>
  <c r="F34" i="5"/>
  <c r="Z33" i="5"/>
  <c r="V33" i="5"/>
  <c r="U33" i="5"/>
  <c r="F33" i="5"/>
  <c r="Z32" i="5"/>
  <c r="V32" i="5"/>
  <c r="U32" i="5"/>
  <c r="F32" i="5"/>
  <c r="Z31" i="5"/>
  <c r="V31" i="5"/>
  <c r="U31" i="5"/>
  <c r="F31" i="5"/>
  <c r="Z30" i="5"/>
  <c r="V30" i="5"/>
  <c r="U30" i="5"/>
  <c r="F30" i="5"/>
  <c r="Z23" i="5"/>
  <c r="V23" i="5"/>
  <c r="U23" i="5"/>
  <c r="F23" i="5"/>
  <c r="Z22" i="5"/>
  <c r="V22" i="5"/>
  <c r="U22" i="5"/>
  <c r="F22" i="5"/>
  <c r="Z21" i="5"/>
  <c r="V21" i="5"/>
  <c r="U21" i="5"/>
  <c r="F21" i="5"/>
  <c r="Z20" i="5"/>
  <c r="V20" i="5"/>
  <c r="U20" i="5"/>
  <c r="F20" i="5"/>
  <c r="Z19" i="5"/>
  <c r="V19" i="5"/>
  <c r="U19" i="5"/>
  <c r="F19" i="5"/>
  <c r="Z18" i="5"/>
  <c r="V18" i="5"/>
  <c r="U18" i="5"/>
  <c r="F18" i="5"/>
  <c r="Z17" i="5"/>
  <c r="V17" i="5"/>
  <c r="U17" i="5"/>
  <c r="F17" i="5"/>
  <c r="Z16" i="5"/>
  <c r="V16" i="5"/>
  <c r="U16" i="5"/>
  <c r="F16" i="5"/>
  <c r="E8" i="5"/>
  <c r="E7" i="5"/>
  <c r="Z39" i="4"/>
  <c r="V39" i="4"/>
  <c r="U39" i="4"/>
  <c r="F39" i="4"/>
  <c r="Z35" i="4"/>
  <c r="V35" i="4"/>
  <c r="U35" i="4"/>
  <c r="F35" i="4"/>
  <c r="Z34" i="4"/>
  <c r="V34" i="4"/>
  <c r="U34" i="4"/>
  <c r="F34" i="4"/>
  <c r="Z33" i="4"/>
  <c r="V33" i="4"/>
  <c r="U33" i="4"/>
  <c r="F33" i="4"/>
  <c r="Z32" i="4"/>
  <c r="V32" i="4"/>
  <c r="U32" i="4"/>
  <c r="F32" i="4"/>
  <c r="Z31" i="4"/>
  <c r="V31" i="4"/>
  <c r="U31" i="4"/>
  <c r="F31" i="4"/>
  <c r="Z30" i="4"/>
  <c r="V30" i="4"/>
  <c r="U30" i="4"/>
  <c r="F30" i="4"/>
  <c r="Z29" i="4"/>
  <c r="V29" i="4"/>
  <c r="U29" i="4"/>
  <c r="F29" i="4"/>
  <c r="Z22" i="4"/>
  <c r="V22" i="4"/>
  <c r="U22" i="4"/>
  <c r="F22" i="4"/>
  <c r="Z21" i="4"/>
  <c r="V21" i="4"/>
  <c r="U21" i="4"/>
  <c r="F21" i="4"/>
  <c r="Z20" i="4"/>
  <c r="V20" i="4"/>
  <c r="U20" i="4"/>
  <c r="F20" i="4"/>
  <c r="Z19" i="4"/>
  <c r="V19" i="4"/>
  <c r="U19" i="4"/>
  <c r="F19" i="4"/>
  <c r="Z18" i="4"/>
  <c r="V18" i="4"/>
  <c r="U18" i="4"/>
  <c r="F18" i="4"/>
  <c r="Z17" i="4"/>
  <c r="V17" i="4"/>
  <c r="U17" i="4"/>
  <c r="F17" i="4"/>
  <c r="Z16" i="4"/>
  <c r="V16" i="4"/>
  <c r="U16" i="4"/>
  <c r="F16" i="4"/>
  <c r="E8" i="4"/>
  <c r="E7" i="4"/>
  <c r="Z40" i="3"/>
  <c r="V40" i="3"/>
  <c r="U40" i="3"/>
  <c r="F40" i="3"/>
  <c r="Z39" i="3"/>
  <c r="V39" i="3"/>
  <c r="U39" i="3"/>
  <c r="F39" i="3"/>
  <c r="Z35" i="3"/>
  <c r="V35" i="3"/>
  <c r="U35" i="3"/>
  <c r="F35" i="3"/>
  <c r="Z34" i="3"/>
  <c r="V34" i="3"/>
  <c r="U34" i="3"/>
  <c r="F34" i="3"/>
  <c r="Z33" i="3"/>
  <c r="V33" i="3"/>
  <c r="U33" i="3"/>
  <c r="F33" i="3"/>
  <c r="Z32" i="3"/>
  <c r="V32" i="3"/>
  <c r="U32" i="3"/>
  <c r="F32" i="3"/>
  <c r="Z31" i="3"/>
  <c r="V31" i="3"/>
  <c r="U31" i="3"/>
  <c r="F31" i="3"/>
  <c r="Z30" i="3"/>
  <c r="V30" i="3"/>
  <c r="U30" i="3"/>
  <c r="F30" i="3"/>
  <c r="Z29" i="3"/>
  <c r="V29" i="3"/>
  <c r="U29" i="3"/>
  <c r="F29" i="3"/>
  <c r="Z22" i="3"/>
  <c r="V22" i="3"/>
  <c r="U22" i="3"/>
  <c r="F22" i="3"/>
  <c r="Z21" i="3"/>
  <c r="V21" i="3"/>
  <c r="U21" i="3"/>
  <c r="F21" i="3"/>
  <c r="Z20" i="3"/>
  <c r="V20" i="3"/>
  <c r="U20" i="3"/>
  <c r="F20" i="3"/>
  <c r="Z19" i="3"/>
  <c r="V19" i="3"/>
  <c r="U19" i="3"/>
  <c r="F19" i="3"/>
  <c r="Z18" i="3"/>
  <c r="V18" i="3"/>
  <c r="U18" i="3"/>
  <c r="F18" i="3"/>
  <c r="Z17" i="3"/>
  <c r="V17" i="3"/>
  <c r="U17" i="3"/>
  <c r="F17" i="3"/>
  <c r="Z16" i="3"/>
  <c r="V16" i="3"/>
  <c r="U16" i="3"/>
  <c r="F16" i="3"/>
  <c r="E8" i="3"/>
  <c r="E7" i="3"/>
  <c r="Z27" i="2"/>
  <c r="V27" i="2"/>
  <c r="U27" i="2"/>
  <c r="F27" i="2"/>
  <c r="Z26" i="2"/>
  <c r="V26" i="2"/>
  <c r="U26" i="2"/>
  <c r="F26" i="2"/>
  <c r="Z22" i="2"/>
  <c r="V22" i="2"/>
  <c r="U22" i="2"/>
  <c r="F22" i="2"/>
  <c r="Z21" i="2"/>
  <c r="V21" i="2"/>
  <c r="U21" i="2"/>
  <c r="F21" i="2"/>
  <c r="Z20" i="2"/>
  <c r="V20" i="2"/>
  <c r="U20" i="2"/>
  <c r="F20" i="2"/>
  <c r="Z19" i="2"/>
  <c r="V19" i="2"/>
  <c r="U19" i="2"/>
  <c r="F19" i="2"/>
  <c r="Z18" i="2"/>
  <c r="V18" i="2"/>
  <c r="U18" i="2"/>
  <c r="F18" i="2"/>
  <c r="Z17" i="2"/>
  <c r="V17" i="2"/>
  <c r="U17" i="2"/>
  <c r="F17" i="2"/>
  <c r="Z16" i="2"/>
  <c r="V16" i="2"/>
  <c r="U16" i="2"/>
  <c r="F16" i="2"/>
  <c r="T16" i="2" l="1"/>
  <c r="S16" i="2"/>
  <c r="W16" i="2"/>
  <c r="T17" i="2"/>
  <c r="S17" i="2"/>
  <c r="W17" i="2"/>
  <c r="T18" i="2"/>
  <c r="S18" i="2"/>
  <c r="W18" i="2"/>
  <c r="T19" i="2"/>
  <c r="S19" i="2"/>
  <c r="W19" i="2"/>
  <c r="T20" i="2"/>
  <c r="S20" i="2"/>
  <c r="W20" i="2"/>
  <c r="T21" i="2"/>
  <c r="S21" i="2"/>
  <c r="W21" i="2"/>
  <c r="T22" i="2"/>
  <c r="S22" i="2"/>
  <c r="W22" i="2"/>
  <c r="T26" i="2"/>
  <c r="S26" i="2"/>
  <c r="W26" i="2"/>
  <c r="T27" i="2"/>
  <c r="S27" i="2"/>
  <c r="W27" i="2"/>
  <c r="T16" i="3"/>
  <c r="S16" i="3"/>
  <c r="W16" i="3"/>
  <c r="T17" i="3"/>
  <c r="S17" i="3"/>
  <c r="W17" i="3"/>
  <c r="T18" i="3"/>
  <c r="S18" i="3"/>
  <c r="W18" i="3"/>
  <c r="T19" i="3"/>
  <c r="S19" i="3"/>
  <c r="W19" i="3"/>
  <c r="T20" i="3"/>
  <c r="S20" i="3"/>
  <c r="W20" i="3"/>
  <c r="T21" i="3"/>
  <c r="S21" i="3"/>
  <c r="W21" i="3"/>
  <c r="T22" i="3"/>
  <c r="S22" i="3"/>
  <c r="W22" i="3"/>
  <c r="T29" i="3"/>
  <c r="S29" i="3"/>
  <c r="W29" i="3"/>
  <c r="T30" i="3"/>
  <c r="S30" i="3"/>
  <c r="W30" i="3"/>
  <c r="T31" i="3"/>
  <c r="S31" i="3"/>
  <c r="W31" i="3"/>
  <c r="T32" i="3"/>
  <c r="S32" i="3"/>
  <c r="W32" i="3"/>
  <c r="T33" i="3"/>
  <c r="S33" i="3"/>
  <c r="W33" i="3"/>
  <c r="T34" i="3"/>
  <c r="S34" i="3"/>
  <c r="W34" i="3"/>
  <c r="T35" i="3"/>
  <c r="S35" i="3"/>
  <c r="W35" i="3"/>
  <c r="T39" i="3"/>
  <c r="S39" i="3"/>
  <c r="W39" i="3"/>
  <c r="T40" i="3"/>
  <c r="S40" i="3"/>
  <c r="W40" i="3"/>
  <c r="T16" i="4"/>
  <c r="S16" i="4"/>
  <c r="W16" i="4"/>
  <c r="T17" i="4"/>
  <c r="S17" i="4"/>
  <c r="W17" i="4"/>
  <c r="T18" i="4"/>
  <c r="S18" i="4"/>
  <c r="W18" i="4"/>
  <c r="T19" i="4"/>
  <c r="S19" i="4"/>
  <c r="W19" i="4"/>
  <c r="T20" i="4"/>
  <c r="S20" i="4"/>
  <c r="W20" i="4"/>
  <c r="T21" i="4"/>
  <c r="S21" i="4"/>
  <c r="W21" i="4"/>
  <c r="T22" i="4"/>
  <c r="S22" i="4"/>
  <c r="W22" i="4"/>
  <c r="T29" i="4"/>
  <c r="S29" i="4"/>
  <c r="W29" i="4"/>
  <c r="T30" i="4"/>
  <c r="S30" i="4"/>
  <c r="W30" i="4"/>
  <c r="T31" i="4"/>
  <c r="S31" i="4"/>
  <c r="W31" i="4"/>
  <c r="T32" i="4"/>
  <c r="S32" i="4"/>
  <c r="W32" i="4"/>
  <c r="T33" i="4"/>
  <c r="S33" i="4"/>
  <c r="W33" i="4"/>
  <c r="T34" i="4"/>
  <c r="S34" i="4"/>
  <c r="W34" i="4"/>
  <c r="T35" i="4"/>
  <c r="S35" i="4"/>
  <c r="W35" i="4"/>
  <c r="T39" i="4"/>
  <c r="S39" i="4"/>
  <c r="W39" i="4"/>
  <c r="T16" i="5"/>
  <c r="S16" i="5"/>
  <c r="W16" i="5"/>
  <c r="T17" i="5"/>
  <c r="S17" i="5"/>
  <c r="W17" i="5"/>
  <c r="T18" i="5"/>
  <c r="S18" i="5"/>
  <c r="W18" i="5"/>
  <c r="T19" i="5"/>
  <c r="S19" i="5"/>
  <c r="W19" i="5"/>
  <c r="T20" i="5"/>
  <c r="S20" i="5"/>
  <c r="W20" i="5"/>
  <c r="T21" i="5"/>
  <c r="S21" i="5"/>
  <c r="W21" i="5"/>
  <c r="T22" i="5"/>
  <c r="S22" i="5"/>
  <c r="W22" i="5"/>
  <c r="T23" i="5"/>
  <c r="S23" i="5"/>
  <c r="W23" i="5"/>
  <c r="T30" i="5"/>
  <c r="S30" i="5"/>
  <c r="W30" i="5"/>
  <c r="T31" i="5"/>
  <c r="S31" i="5"/>
  <c r="W31" i="5"/>
  <c r="T32" i="5"/>
  <c r="S32" i="5"/>
  <c r="W32" i="5"/>
  <c r="T33" i="5"/>
  <c r="S33" i="5"/>
  <c r="W33" i="5"/>
  <c r="T34" i="5"/>
  <c r="S34" i="5"/>
  <c r="W34" i="5"/>
  <c r="T35" i="5"/>
  <c r="S35" i="5"/>
  <c r="W35" i="5"/>
  <c r="T36" i="5"/>
  <c r="S36" i="5"/>
  <c r="W36" i="5"/>
  <c r="T37" i="5"/>
  <c r="S37" i="5"/>
  <c r="W37" i="5"/>
  <c r="T42" i="5"/>
  <c r="S42" i="5"/>
  <c r="W42" i="5"/>
  <c r="T43" i="5"/>
  <c r="S43" i="5"/>
  <c r="W43" i="5"/>
  <c r="T44" i="5"/>
  <c r="S44" i="5"/>
  <c r="W44" i="5"/>
  <c r="T45" i="5"/>
  <c r="S45" i="5"/>
  <c r="W45" i="5"/>
  <c r="T46" i="5"/>
  <c r="S46" i="5"/>
  <c r="W46" i="5"/>
  <c r="T47" i="5"/>
  <c r="S47" i="5"/>
  <c r="W47" i="5"/>
  <c r="T48" i="5"/>
  <c r="S48" i="5"/>
  <c r="W48" i="5"/>
  <c r="T49" i="5"/>
  <c r="S49" i="5"/>
  <c r="W49" i="5"/>
  <c r="T52" i="5"/>
  <c r="S52" i="5"/>
  <c r="W52" i="5"/>
  <c r="T53" i="5"/>
  <c r="S53" i="5"/>
  <c r="W53" i="5"/>
  <c r="T16" i="6"/>
  <c r="S16" i="6"/>
  <c r="W16" i="6"/>
  <c r="T17" i="6"/>
  <c r="S17" i="6"/>
  <c r="W17" i="6"/>
  <c r="T18" i="6"/>
  <c r="S18" i="6"/>
  <c r="W18" i="6"/>
  <c r="T19" i="6"/>
  <c r="S19" i="6"/>
  <c r="W19" i="6"/>
  <c r="T20" i="6"/>
  <c r="S20" i="6"/>
  <c r="W20" i="6"/>
  <c r="T21" i="6"/>
  <c r="S21" i="6"/>
  <c r="W21" i="6"/>
  <c r="T22" i="6"/>
  <c r="S22" i="6"/>
  <c r="W22" i="6"/>
  <c r="T30" i="6"/>
  <c r="S30" i="6"/>
  <c r="W30" i="6"/>
  <c r="T31" i="6"/>
  <c r="S31" i="6"/>
  <c r="W31" i="6"/>
  <c r="T32" i="6"/>
  <c r="S32" i="6"/>
  <c r="W32" i="6"/>
  <c r="T33" i="6"/>
  <c r="S33" i="6"/>
  <c r="W33" i="6"/>
  <c r="T34" i="6"/>
  <c r="S34" i="6"/>
  <c r="W34" i="6"/>
  <c r="T35" i="6"/>
  <c r="S35" i="6"/>
  <c r="W35" i="6"/>
  <c r="T36" i="6"/>
  <c r="S36" i="6"/>
  <c r="W36" i="6"/>
  <c r="T40" i="6"/>
  <c r="S40" i="6"/>
  <c r="W40" i="6"/>
  <c r="T41" i="6"/>
  <c r="S41" i="6"/>
  <c r="W41" i="6"/>
  <c r="T16" i="7"/>
  <c r="S16" i="7"/>
  <c r="W16" i="7"/>
  <c r="T17" i="7"/>
  <c r="S17" i="7"/>
  <c r="W17" i="7"/>
  <c r="T18" i="7"/>
  <c r="S18" i="7"/>
  <c r="W18" i="7"/>
  <c r="T19" i="7"/>
  <c r="S19" i="7"/>
  <c r="W19" i="7"/>
  <c r="T20" i="7"/>
  <c r="S20" i="7"/>
  <c r="W20" i="7"/>
  <c r="T21" i="7"/>
  <c r="S21" i="7"/>
  <c r="W21" i="7"/>
  <c r="T22" i="7"/>
  <c r="S22" i="7"/>
  <c r="W22" i="7"/>
  <c r="T26" i="7"/>
  <c r="S26" i="7"/>
  <c r="W26" i="7"/>
  <c r="T27" i="7"/>
  <c r="S27" i="7"/>
  <c r="W27" i="7"/>
  <c r="T28" i="7"/>
  <c r="S28" i="7"/>
  <c r="W28" i="7"/>
  <c r="T29" i="7"/>
  <c r="S29" i="7"/>
  <c r="W29" i="7"/>
  <c r="T30" i="7"/>
  <c r="S30" i="7"/>
  <c r="W30" i="7"/>
  <c r="T31" i="7"/>
  <c r="S31" i="7"/>
  <c r="W31" i="7"/>
  <c r="T32" i="7"/>
  <c r="S32" i="7"/>
  <c r="W32" i="7"/>
  <c r="T33" i="7"/>
  <c r="S33" i="7"/>
  <c r="W33" i="7"/>
  <c r="T34" i="7"/>
  <c r="S34" i="7"/>
  <c r="W34" i="7"/>
  <c r="T35" i="7"/>
  <c r="S35" i="7"/>
  <c r="W35" i="7"/>
  <c r="T36" i="7"/>
  <c r="S36" i="7"/>
  <c r="W36" i="7"/>
  <c r="T37" i="7"/>
  <c r="S37" i="7"/>
  <c r="W37" i="7"/>
  <c r="T38" i="7"/>
  <c r="S38" i="7"/>
  <c r="W38" i="7"/>
  <c r="T39" i="7"/>
  <c r="S39" i="7"/>
  <c r="W39" i="7"/>
  <c r="T40" i="7"/>
  <c r="S40" i="7"/>
  <c r="W40" i="7"/>
  <c r="T41" i="7"/>
  <c r="S41" i="7"/>
  <c r="W41" i="7"/>
  <c r="T42" i="7"/>
  <c r="S42" i="7"/>
  <c r="W42" i="7"/>
  <c r="T43" i="7"/>
  <c r="S43" i="7"/>
  <c r="W43" i="7"/>
  <c r="T50" i="7"/>
  <c r="S50" i="7"/>
  <c r="W50" i="7"/>
  <c r="T51" i="7"/>
  <c r="S51" i="7"/>
  <c r="W51" i="7"/>
  <c r="T52" i="7"/>
  <c r="S52" i="7"/>
  <c r="W52" i="7"/>
  <c r="T53" i="7"/>
  <c r="S53" i="7"/>
  <c r="W53" i="7"/>
  <c r="T54" i="7"/>
  <c r="S54" i="7"/>
  <c r="W54" i="7"/>
  <c r="T55" i="7"/>
  <c r="S55" i="7"/>
  <c r="W55" i="7"/>
  <c r="T56" i="7"/>
  <c r="S56" i="7"/>
  <c r="W56" i="7"/>
  <c r="T63" i="7"/>
  <c r="S63" i="7"/>
  <c r="W63" i="7"/>
  <c r="T64" i="7"/>
  <c r="S64" i="7"/>
  <c r="W64" i="7"/>
  <c r="T65" i="7"/>
  <c r="S65" i="7"/>
  <c r="W65" i="7"/>
  <c r="T66" i="7"/>
  <c r="S66" i="7"/>
  <c r="W66" i="7"/>
  <c r="T67" i="7"/>
  <c r="S67" i="7"/>
  <c r="W67" i="7"/>
  <c r="T68" i="7"/>
  <c r="S68" i="7"/>
  <c r="W68" i="7"/>
  <c r="T69" i="7"/>
  <c r="S69" i="7"/>
  <c r="W69" i="7"/>
  <c r="T73" i="7"/>
  <c r="S73" i="7"/>
  <c r="W73" i="7"/>
  <c r="T74" i="7"/>
  <c r="S74" i="7"/>
  <c r="W74" i="7"/>
  <c r="T16" i="8"/>
  <c r="S16" i="8"/>
  <c r="W16" i="8"/>
  <c r="T17" i="8"/>
  <c r="S17" i="8"/>
  <c r="W17" i="8"/>
  <c r="T18" i="8"/>
  <c r="S18" i="8"/>
  <c r="W18" i="8"/>
  <c r="T19" i="8"/>
  <c r="S19" i="8"/>
  <c r="W19" i="8"/>
  <c r="T20" i="8"/>
  <c r="S20" i="8"/>
  <c r="W20" i="8"/>
  <c r="T21" i="8"/>
  <c r="S21" i="8"/>
  <c r="W21" i="8"/>
  <c r="T22" i="8"/>
  <c r="S22" i="8"/>
  <c r="W22" i="8"/>
  <c r="T29" i="8"/>
  <c r="S29" i="8"/>
  <c r="W29" i="8"/>
  <c r="T30" i="8"/>
  <c r="S30" i="8"/>
  <c r="W30" i="8"/>
  <c r="T31" i="8"/>
  <c r="S31" i="8"/>
  <c r="W31" i="8"/>
  <c r="T32" i="8"/>
  <c r="S32" i="8"/>
  <c r="W32" i="8"/>
  <c r="T33" i="8"/>
  <c r="S33" i="8"/>
  <c r="W33" i="8"/>
  <c r="T34" i="8"/>
  <c r="S34" i="8"/>
  <c r="W34" i="8"/>
  <c r="T35" i="8"/>
  <c r="S35" i="8"/>
  <c r="W35" i="8"/>
  <c r="T38" i="8"/>
  <c r="S38" i="8"/>
  <c r="W38" i="8"/>
  <c r="T39" i="8"/>
  <c r="S39" i="8"/>
  <c r="W39" i="8"/>
  <c r="T40" i="8"/>
  <c r="S40" i="8"/>
  <c r="W40" i="8"/>
  <c r="T41" i="8"/>
  <c r="S41" i="8"/>
  <c r="W41" i="8"/>
  <c r="T42" i="8"/>
  <c r="S42" i="8"/>
  <c r="W42" i="8"/>
  <c r="T43" i="8"/>
  <c r="S43" i="8"/>
  <c r="W43" i="8"/>
  <c r="T44" i="8"/>
  <c r="S44" i="8"/>
  <c r="W44" i="8"/>
  <c r="T45" i="8"/>
  <c r="S45" i="8"/>
  <c r="W45" i="8"/>
  <c r="T46" i="8"/>
  <c r="S46" i="8"/>
  <c r="W46" i="8"/>
  <c r="T47" i="8"/>
  <c r="S47" i="8"/>
  <c r="W47" i="8"/>
  <c r="T48" i="8"/>
  <c r="S48" i="8"/>
  <c r="W48" i="8"/>
  <c r="T55" i="8"/>
  <c r="S55" i="8"/>
  <c r="W55" i="8"/>
  <c r="T56" i="8"/>
  <c r="S56" i="8"/>
  <c r="W56" i="8"/>
  <c r="T57" i="8"/>
  <c r="S57" i="8"/>
  <c r="W57" i="8"/>
  <c r="T58" i="8"/>
  <c r="S58" i="8"/>
  <c r="W58" i="8"/>
  <c r="T59" i="8"/>
  <c r="S59" i="8"/>
  <c r="W59" i="8"/>
  <c r="T60" i="8"/>
  <c r="S60" i="8"/>
  <c r="W60" i="8"/>
  <c r="T61" i="8"/>
  <c r="S61" i="8"/>
  <c r="W61" i="8"/>
  <c r="T68" i="8"/>
  <c r="S68" i="8"/>
  <c r="W68" i="8"/>
  <c r="T69" i="8"/>
  <c r="S69" i="8"/>
  <c r="W69" i="8"/>
  <c r="T70" i="8"/>
  <c r="S70" i="8"/>
  <c r="W70" i="8"/>
  <c r="T71" i="8"/>
  <c r="S71" i="8"/>
  <c r="W71" i="8"/>
  <c r="T72" i="8"/>
  <c r="S72" i="8"/>
  <c r="W72" i="8"/>
  <c r="T73" i="8"/>
  <c r="S73" i="8"/>
  <c r="W73" i="8"/>
  <c r="T74" i="8"/>
  <c r="S74" i="8"/>
  <c r="W74" i="8"/>
  <c r="T78" i="8"/>
  <c r="S78" i="8"/>
  <c r="W78" i="8"/>
  <c r="T16" i="9"/>
  <c r="S16" i="9"/>
  <c r="W16" i="9"/>
  <c r="T17" i="9"/>
  <c r="S17" i="9"/>
  <c r="W17" i="9"/>
  <c r="T18" i="9"/>
  <c r="S18" i="9"/>
  <c r="W18" i="9"/>
  <c r="T19" i="9"/>
  <c r="S19" i="9"/>
  <c r="W19" i="9"/>
  <c r="T20" i="9"/>
  <c r="S20" i="9"/>
  <c r="W20" i="9"/>
  <c r="T21" i="9"/>
  <c r="S21" i="9"/>
  <c r="W21" i="9"/>
  <c r="T22" i="9"/>
  <c r="S22" i="9"/>
  <c r="W22" i="9"/>
  <c r="T26" i="9"/>
  <c r="S26" i="9"/>
  <c r="W26" i="9"/>
  <c r="T16" i="10"/>
  <c r="S16" i="10"/>
  <c r="W16" i="10"/>
  <c r="T17" i="10"/>
  <c r="S17" i="10"/>
  <c r="W17" i="10"/>
  <c r="T18" i="10"/>
  <c r="S18" i="10"/>
  <c r="W18" i="10"/>
  <c r="T19" i="10"/>
  <c r="S19" i="10"/>
  <c r="W19" i="10"/>
  <c r="T20" i="10"/>
  <c r="S20" i="10"/>
  <c r="W20" i="10"/>
  <c r="T21" i="10"/>
  <c r="S21" i="10"/>
  <c r="W21" i="10"/>
  <c r="T22" i="10"/>
  <c r="S22" i="10"/>
  <c r="W22" i="10"/>
  <c r="T26" i="10"/>
  <c r="S26" i="10"/>
  <c r="W26" i="10"/>
  <c r="T16" i="11"/>
  <c r="S16" i="11"/>
  <c r="W16" i="11"/>
  <c r="T17" i="11"/>
  <c r="S17" i="11"/>
  <c r="W17" i="11"/>
  <c r="T18" i="11"/>
  <c r="S18" i="11"/>
  <c r="W18" i="11"/>
  <c r="T19" i="11"/>
  <c r="S19" i="11"/>
  <c r="W19" i="11"/>
  <c r="T20" i="11"/>
  <c r="S20" i="11"/>
  <c r="W20" i="11"/>
  <c r="T21" i="11"/>
  <c r="S21" i="11"/>
  <c r="W21" i="11"/>
  <c r="T22" i="11"/>
  <c r="S22" i="11"/>
  <c r="W22" i="11"/>
  <c r="T26" i="11"/>
  <c r="S26" i="11"/>
  <c r="W26" i="11"/>
  <c r="T27" i="11"/>
  <c r="S27" i="11"/>
  <c r="W27" i="11"/>
  <c r="T28" i="11"/>
  <c r="S28" i="11"/>
  <c r="W28" i="11"/>
  <c r="T29" i="11"/>
  <c r="S29" i="11"/>
  <c r="W29" i="11"/>
  <c r="T30" i="11"/>
  <c r="S30" i="11"/>
  <c r="W30" i="11"/>
  <c r="T31" i="11"/>
  <c r="S31" i="11"/>
  <c r="W31" i="11"/>
  <c r="T32" i="11"/>
  <c r="S32" i="11"/>
  <c r="W32" i="11"/>
  <c r="T33" i="11"/>
  <c r="S33" i="11"/>
  <c r="W33" i="11"/>
  <c r="T34" i="11"/>
  <c r="S34" i="11"/>
  <c r="W34" i="11"/>
  <c r="T35" i="11"/>
  <c r="S35" i="11"/>
  <c r="W35" i="11"/>
  <c r="T36" i="11"/>
  <c r="S36" i="11"/>
  <c r="W36" i="11"/>
  <c r="T37" i="11"/>
  <c r="S37" i="11"/>
  <c r="W37" i="11"/>
  <c r="T38" i="11"/>
  <c r="S38" i="11"/>
  <c r="W38" i="11"/>
  <c r="T39" i="11"/>
  <c r="S39" i="11"/>
  <c r="W39" i="11"/>
  <c r="T40" i="11"/>
  <c r="S40" i="11"/>
  <c r="W40" i="11"/>
  <c r="T41" i="11"/>
  <c r="S41" i="11"/>
  <c r="W41" i="11"/>
  <c r="T42" i="11"/>
  <c r="S42" i="11"/>
  <c r="W42" i="11"/>
  <c r="T43" i="11"/>
  <c r="S43" i="11"/>
  <c r="W43" i="11"/>
  <c r="T44" i="11"/>
  <c r="S44" i="11"/>
  <c r="W44" i="11"/>
  <c r="T45" i="11"/>
  <c r="S45" i="11"/>
  <c r="W45" i="11"/>
  <c r="T52" i="11"/>
  <c r="S52" i="11"/>
  <c r="W52" i="11"/>
  <c r="T53" i="11"/>
  <c r="S53" i="11"/>
  <c r="W53" i="11"/>
  <c r="T54" i="11"/>
  <c r="S54" i="11"/>
  <c r="W54" i="11"/>
  <c r="T55" i="11"/>
  <c r="S55" i="11"/>
  <c r="W55" i="11"/>
  <c r="T56" i="11"/>
  <c r="S56" i="11"/>
  <c r="W56" i="11"/>
  <c r="T57" i="11"/>
  <c r="S57" i="11"/>
  <c r="W57" i="11"/>
  <c r="T58" i="11"/>
  <c r="S58" i="11"/>
  <c r="W58" i="11"/>
  <c r="T59" i="11"/>
  <c r="S59" i="11"/>
  <c r="W59" i="11"/>
  <c r="T16" i="12"/>
  <c r="S16" i="12"/>
  <c r="W16" i="12"/>
  <c r="T17" i="12"/>
  <c r="S17" i="12"/>
  <c r="W17" i="12"/>
  <c r="T18" i="12"/>
  <c r="S18" i="12"/>
  <c r="W18" i="12"/>
  <c r="T19" i="12"/>
  <c r="S19" i="12"/>
  <c r="W19" i="12"/>
  <c r="T20" i="12"/>
  <c r="S20" i="12"/>
  <c r="W20" i="12"/>
  <c r="T21" i="12"/>
  <c r="S21" i="12"/>
  <c r="W21" i="12"/>
  <c r="T22" i="12"/>
  <c r="S22" i="12"/>
  <c r="W22" i="12"/>
  <c r="T23" i="12"/>
  <c r="S23" i="12"/>
  <c r="W23" i="12"/>
  <c r="T27" i="12"/>
  <c r="S27" i="12"/>
  <c r="W27" i="12"/>
  <c r="T28" i="12"/>
  <c r="S28" i="12"/>
  <c r="W28" i="12"/>
  <c r="T29" i="12"/>
  <c r="S29" i="12"/>
  <c r="W29" i="12"/>
  <c r="T30" i="12"/>
  <c r="S30" i="12"/>
  <c r="W30" i="12"/>
  <c r="T31" i="12"/>
  <c r="S31" i="12"/>
  <c r="W31" i="12"/>
  <c r="T32" i="12"/>
  <c r="S32" i="12"/>
  <c r="W32" i="12"/>
  <c r="T33" i="12"/>
  <c r="S33" i="12"/>
  <c r="W33" i="12"/>
  <c r="T34" i="12"/>
  <c r="S34" i="12"/>
  <c r="W34" i="12"/>
  <c r="T35" i="12"/>
  <c r="S35" i="12"/>
  <c r="W35" i="12"/>
  <c r="T36" i="12"/>
  <c r="S36" i="12"/>
  <c r="W36" i="12"/>
  <c r="T37" i="12"/>
  <c r="S37" i="12"/>
  <c r="W37" i="12"/>
  <c r="T38" i="12"/>
  <c r="S38" i="12"/>
  <c r="W38" i="12"/>
  <c r="T39" i="12"/>
  <c r="S39" i="12"/>
  <c r="W39" i="12"/>
  <c r="T40" i="12"/>
  <c r="S40" i="12"/>
  <c r="W40" i="12"/>
  <c r="T41" i="12"/>
  <c r="S41" i="12"/>
  <c r="W41" i="12"/>
  <c r="T42" i="12"/>
  <c r="S42" i="12"/>
  <c r="W42" i="12"/>
  <c r="T43" i="12"/>
  <c r="S43" i="12"/>
  <c r="W43" i="12"/>
  <c r="T44" i="12"/>
  <c r="S44" i="12"/>
  <c r="W44" i="12"/>
  <c r="T45" i="12"/>
  <c r="S45" i="12"/>
  <c r="W45" i="12"/>
  <c r="T46" i="12"/>
  <c r="S46" i="12"/>
  <c r="W46" i="12"/>
  <c r="T47" i="12"/>
  <c r="S47" i="12"/>
  <c r="W47" i="12"/>
  <c r="T54" i="12"/>
  <c r="S54" i="12"/>
  <c r="W54" i="12"/>
  <c r="T55" i="12"/>
  <c r="S55" i="12"/>
  <c r="W55" i="12"/>
  <c r="T56" i="12"/>
  <c r="S56" i="12"/>
  <c r="W56" i="12"/>
  <c r="T57" i="12"/>
  <c r="S57" i="12"/>
  <c r="W57" i="12"/>
  <c r="T58" i="12"/>
  <c r="S58" i="12"/>
  <c r="W58" i="12"/>
  <c r="T59" i="12"/>
  <c r="S59" i="12"/>
  <c r="W59" i="12"/>
  <c r="T60" i="12"/>
  <c r="S60" i="12"/>
  <c r="W60" i="12"/>
  <c r="T68" i="12"/>
  <c r="S68" i="12"/>
  <c r="W68" i="12"/>
  <c r="T69" i="12"/>
  <c r="S69" i="12"/>
  <c r="W69" i="12"/>
  <c r="T70" i="12"/>
  <c r="S70" i="12"/>
  <c r="W70" i="12"/>
  <c r="T71" i="12"/>
  <c r="S71" i="12"/>
  <c r="W71" i="12"/>
  <c r="T72" i="12"/>
  <c r="S72" i="12"/>
  <c r="W72" i="12"/>
  <c r="T73" i="12"/>
  <c r="S73" i="12"/>
  <c r="W73" i="12"/>
  <c r="T74" i="12"/>
  <c r="S74" i="12"/>
  <c r="W74" i="12"/>
  <c r="T78" i="12"/>
  <c r="S78" i="12"/>
  <c r="W78" i="12"/>
  <c r="T16" i="13"/>
  <c r="S16" i="13"/>
  <c r="W16" i="13"/>
  <c r="T17" i="13"/>
  <c r="S17" i="13"/>
  <c r="W17" i="13"/>
  <c r="T18" i="13"/>
  <c r="S18" i="13"/>
  <c r="W18" i="13"/>
  <c r="T19" i="13"/>
  <c r="S19" i="13"/>
  <c r="W19" i="13"/>
  <c r="T20" i="13"/>
  <c r="S20" i="13"/>
  <c r="W20" i="13"/>
  <c r="T21" i="13"/>
  <c r="S21" i="13"/>
  <c r="W21" i="13"/>
  <c r="T22" i="13"/>
  <c r="S22" i="13"/>
  <c r="W22" i="13"/>
  <c r="T26" i="13"/>
  <c r="S26" i="13"/>
  <c r="W26" i="13"/>
  <c r="T27" i="13"/>
  <c r="S27" i="13"/>
  <c r="W27" i="13"/>
  <c r="T28" i="13"/>
  <c r="S28" i="13"/>
  <c r="W28" i="13"/>
  <c r="T29" i="13"/>
  <c r="S29" i="13"/>
  <c r="W29" i="13"/>
  <c r="T30" i="13"/>
  <c r="S30" i="13"/>
  <c r="W30" i="13"/>
  <c r="T31" i="13"/>
  <c r="S31" i="13"/>
  <c r="W31" i="13"/>
  <c r="T32" i="13"/>
  <c r="S32" i="13"/>
  <c r="W32" i="13"/>
  <c r="T33" i="13"/>
  <c r="S33" i="13"/>
  <c r="W33" i="13"/>
  <c r="T34" i="13"/>
  <c r="S34" i="13"/>
  <c r="W34" i="13"/>
  <c r="T35" i="13"/>
  <c r="S35" i="13"/>
  <c r="W35" i="13"/>
  <c r="T36" i="13"/>
  <c r="S36" i="13"/>
  <c r="W36" i="13"/>
  <c r="T37" i="13"/>
  <c r="S37" i="13"/>
  <c r="W37" i="13"/>
  <c r="T38" i="13"/>
  <c r="S38" i="13"/>
  <c r="W38" i="13"/>
  <c r="T45" i="13"/>
  <c r="S45" i="13"/>
  <c r="W45" i="13"/>
  <c r="T46" i="13"/>
  <c r="S46" i="13"/>
  <c r="W46" i="13"/>
  <c r="T47" i="13"/>
  <c r="S47" i="13"/>
  <c r="W47" i="13"/>
  <c r="T48" i="13"/>
  <c r="S48" i="13"/>
  <c r="W48" i="13"/>
  <c r="T49" i="13"/>
  <c r="S49" i="13"/>
  <c r="W49" i="13"/>
  <c r="T50" i="13"/>
  <c r="S50" i="13"/>
  <c r="W50" i="13"/>
  <c r="T51" i="13"/>
  <c r="S51" i="13"/>
  <c r="W51" i="13"/>
  <c r="T52" i="13"/>
  <c r="S52" i="13"/>
  <c r="W52" i="13"/>
  <c r="T60" i="13"/>
  <c r="S60" i="13"/>
  <c r="W60" i="13"/>
  <c r="T61" i="13"/>
  <c r="S61" i="13"/>
  <c r="W61" i="13"/>
  <c r="T62" i="13"/>
  <c r="S62" i="13"/>
  <c r="W62" i="13"/>
  <c r="T63" i="13"/>
  <c r="S63" i="13"/>
  <c r="W63" i="13"/>
  <c r="T64" i="13"/>
  <c r="S64" i="13"/>
  <c r="W64" i="13"/>
  <c r="T65" i="13"/>
  <c r="S65" i="13"/>
  <c r="W65" i="13"/>
  <c r="T66" i="13"/>
  <c r="S66" i="13"/>
  <c r="W66" i="13"/>
  <c r="T67" i="13"/>
  <c r="S67" i="13"/>
  <c r="W67" i="13"/>
  <c r="T71" i="13"/>
  <c r="S71" i="13"/>
  <c r="W71" i="13"/>
  <c r="T72" i="13"/>
  <c r="S72" i="13"/>
  <c r="W72" i="13"/>
  <c r="T73" i="13"/>
  <c r="S73" i="13"/>
  <c r="W73" i="13"/>
  <c r="T74" i="13"/>
  <c r="S74" i="13"/>
  <c r="W74" i="13"/>
  <c r="T16" i="14"/>
  <c r="S16" i="14"/>
  <c r="W16" i="14"/>
  <c r="T17" i="14"/>
  <c r="S17" i="14"/>
  <c r="W17" i="14"/>
  <c r="T18" i="14"/>
  <c r="S18" i="14"/>
  <c r="W18" i="14"/>
  <c r="T19" i="14"/>
  <c r="S19" i="14"/>
  <c r="W19" i="14"/>
  <c r="T20" i="14"/>
  <c r="S20" i="14"/>
  <c r="W20" i="14"/>
  <c r="T21" i="14"/>
  <c r="S21" i="14"/>
  <c r="W21" i="14"/>
  <c r="T22" i="14"/>
  <c r="S22" i="14"/>
  <c r="W22" i="14"/>
  <c r="T23" i="14"/>
  <c r="S23" i="14"/>
  <c r="W23" i="14"/>
  <c r="T27" i="14"/>
  <c r="S27" i="14"/>
  <c r="W27" i="14"/>
  <c r="T28" i="14"/>
  <c r="S28" i="14"/>
  <c r="W28" i="14"/>
  <c r="T29" i="14"/>
  <c r="S29" i="14"/>
  <c r="W29" i="14"/>
  <c r="T30" i="14"/>
  <c r="S30" i="14"/>
  <c r="W30" i="14"/>
  <c r="T31" i="14"/>
  <c r="S31" i="14"/>
  <c r="W31" i="14"/>
  <c r="T32" i="14"/>
  <c r="S32" i="14"/>
  <c r="W32" i="14"/>
  <c r="T33" i="14"/>
  <c r="S33" i="14"/>
  <c r="W33" i="14"/>
  <c r="T34" i="14"/>
  <c r="S34" i="14"/>
  <c r="W34" i="14"/>
  <c r="T35" i="14"/>
  <c r="S35" i="14"/>
  <c r="W35" i="14"/>
  <c r="T36" i="14"/>
  <c r="S36" i="14"/>
  <c r="W36" i="14"/>
  <c r="T37" i="14"/>
  <c r="S37" i="14"/>
  <c r="W37" i="14"/>
  <c r="T38" i="14"/>
  <c r="S38" i="14"/>
  <c r="W38" i="14"/>
  <c r="T39" i="14"/>
  <c r="S39" i="14"/>
  <c r="W39" i="14"/>
  <c r="T40" i="14"/>
  <c r="S40" i="14"/>
  <c r="W40" i="14"/>
  <c r="T41" i="14"/>
  <c r="S41" i="14"/>
  <c r="W41" i="14"/>
  <c r="T48" i="14"/>
  <c r="S48" i="14"/>
  <c r="W48" i="14"/>
  <c r="T49" i="14"/>
  <c r="S49" i="14"/>
  <c r="W49" i="14"/>
  <c r="T50" i="14"/>
  <c r="S50" i="14"/>
  <c r="W50" i="14"/>
  <c r="T51" i="14"/>
  <c r="S51" i="14"/>
  <c r="W51" i="14"/>
  <c r="T52" i="14"/>
  <c r="S52" i="14"/>
  <c r="W52" i="14"/>
  <c r="T53" i="14"/>
  <c r="S53" i="14"/>
  <c r="W53" i="14"/>
  <c r="T54" i="14"/>
  <c r="S54" i="14"/>
  <c r="W54" i="14"/>
  <c r="T55" i="14"/>
  <c r="S55" i="14"/>
  <c r="W55" i="14"/>
  <c r="T63" i="14"/>
  <c r="S63" i="14"/>
  <c r="W63" i="14"/>
  <c r="T64" i="14"/>
  <c r="S64" i="14"/>
  <c r="W64" i="14"/>
  <c r="T65" i="14"/>
  <c r="S65" i="14"/>
  <c r="W65" i="14"/>
  <c r="T66" i="14"/>
  <c r="S66" i="14"/>
  <c r="W66" i="14"/>
  <c r="T67" i="14"/>
  <c r="S67" i="14"/>
  <c r="W67" i="14"/>
  <c r="T68" i="14"/>
  <c r="S68" i="14"/>
  <c r="W68" i="14"/>
  <c r="T69" i="14"/>
  <c r="S69" i="14"/>
  <c r="W69" i="14"/>
  <c r="T70" i="14"/>
  <c r="S70" i="14"/>
  <c r="W70" i="14"/>
  <c r="T74" i="14"/>
  <c r="S74" i="14"/>
  <c r="W74" i="14"/>
  <c r="T75" i="14"/>
  <c r="S75" i="14"/>
  <c r="W75" i="14"/>
  <c r="T82" i="14"/>
  <c r="S82" i="14"/>
  <c r="W82" i="14"/>
  <c r="T83" i="14"/>
  <c r="S83" i="14"/>
  <c r="W83" i="14"/>
  <c r="T84" i="14"/>
  <c r="S84" i="14"/>
  <c r="W84" i="14"/>
  <c r="T85" i="14"/>
  <c r="S85" i="14"/>
  <c r="W85" i="14"/>
  <c r="T86" i="14"/>
  <c r="S86" i="14"/>
  <c r="W86" i="14"/>
  <c r="T87" i="14"/>
  <c r="S87" i="14"/>
  <c r="W87" i="14"/>
  <c r="T88" i="14"/>
  <c r="S88" i="14"/>
  <c r="W88" i="14"/>
  <c r="T89" i="14"/>
  <c r="S89" i="14"/>
  <c r="W89" i="14"/>
  <c r="T16" i="15"/>
  <c r="S16" i="15"/>
  <c r="W16" i="15"/>
  <c r="T17" i="15"/>
  <c r="S17" i="15"/>
  <c r="W17" i="15"/>
  <c r="T18" i="15"/>
  <c r="S18" i="15"/>
  <c r="W18" i="15"/>
  <c r="T19" i="15"/>
  <c r="S19" i="15"/>
  <c r="W19" i="15"/>
  <c r="T20" i="15"/>
  <c r="S20" i="15"/>
  <c r="W20" i="15"/>
  <c r="T21" i="15"/>
  <c r="S21" i="15"/>
  <c r="W21" i="15"/>
  <c r="T22" i="15"/>
  <c r="S22" i="15"/>
  <c r="W22" i="15"/>
  <c r="T23" i="15"/>
  <c r="S23" i="15"/>
  <c r="W23" i="15"/>
  <c r="T27" i="15"/>
  <c r="S27" i="15"/>
  <c r="W27" i="15"/>
  <c r="T28" i="15"/>
  <c r="S28" i="15"/>
  <c r="W28" i="15"/>
  <c r="T29" i="15"/>
  <c r="S29" i="15"/>
  <c r="W29" i="15"/>
  <c r="T30" i="15"/>
  <c r="S30" i="15"/>
  <c r="W30" i="15"/>
  <c r="T31" i="15"/>
  <c r="S31" i="15"/>
  <c r="W31" i="15"/>
  <c r="T32" i="15"/>
  <c r="S32" i="15"/>
  <c r="W32" i="15"/>
  <c r="T33" i="15"/>
  <c r="S33" i="15"/>
  <c r="W33" i="15"/>
  <c r="T34" i="15"/>
  <c r="S34" i="15"/>
  <c r="W34" i="15"/>
  <c r="T35" i="15"/>
  <c r="S35" i="15"/>
  <c r="W35" i="15"/>
  <c r="T36" i="15"/>
  <c r="S36" i="15"/>
  <c r="W36" i="15"/>
  <c r="T37" i="15"/>
  <c r="S37" i="15"/>
  <c r="W37" i="15"/>
  <c r="T38" i="15"/>
  <c r="S38" i="15"/>
  <c r="W38" i="15"/>
  <c r="T39" i="15"/>
  <c r="S39" i="15"/>
  <c r="W39" i="15"/>
  <c r="T40" i="15"/>
  <c r="S40" i="15"/>
  <c r="W40" i="15"/>
  <c r="T41" i="15"/>
  <c r="S41" i="15"/>
  <c r="W41" i="15"/>
  <c r="T42" i="15"/>
  <c r="S42" i="15"/>
  <c r="W42" i="15"/>
  <c r="T43" i="15"/>
  <c r="S43" i="15"/>
  <c r="W43" i="15"/>
  <c r="T44" i="15"/>
  <c r="S44" i="15"/>
  <c r="W44" i="15"/>
  <c r="T45" i="15"/>
  <c r="S45" i="15"/>
  <c r="W45" i="15"/>
  <c r="T46" i="15"/>
  <c r="S46" i="15"/>
  <c r="W46" i="15"/>
  <c r="T53" i="15"/>
  <c r="S53" i="15"/>
  <c r="W53" i="15"/>
  <c r="T54" i="15"/>
  <c r="S54" i="15"/>
  <c r="W54" i="15"/>
  <c r="T55" i="15"/>
  <c r="S55" i="15"/>
  <c r="W55" i="15"/>
  <c r="T56" i="15"/>
  <c r="S56" i="15"/>
  <c r="W56" i="15"/>
  <c r="T57" i="15"/>
  <c r="S57" i="15"/>
  <c r="W57" i="15"/>
  <c r="T58" i="15"/>
  <c r="S58" i="15"/>
  <c r="W58" i="15"/>
  <c r="T59" i="15"/>
  <c r="S59" i="15"/>
  <c r="W59" i="15"/>
  <c r="T67" i="15"/>
  <c r="S67" i="15"/>
  <c r="W67" i="15"/>
  <c r="T68" i="15"/>
  <c r="S68" i="15"/>
  <c r="W68" i="15"/>
  <c r="T69" i="15"/>
  <c r="S69" i="15"/>
  <c r="W69" i="15"/>
  <c r="T70" i="15"/>
  <c r="S70" i="15"/>
  <c r="W70" i="15"/>
  <c r="T71" i="15"/>
  <c r="S71" i="15"/>
  <c r="W71" i="15"/>
  <c r="T72" i="15"/>
  <c r="S72" i="15"/>
  <c r="W72" i="15"/>
  <c r="T73" i="15"/>
  <c r="S73" i="15"/>
  <c r="W73" i="15"/>
  <c r="T74" i="15"/>
  <c r="S74" i="15"/>
  <c r="W74" i="15"/>
  <c r="T78" i="15"/>
  <c r="S78" i="15"/>
  <c r="W78" i="15"/>
  <c r="T85" i="15"/>
  <c r="S85" i="15"/>
  <c r="W85" i="15"/>
  <c r="T86" i="15"/>
  <c r="S86" i="15"/>
  <c r="W86" i="15"/>
  <c r="T87" i="15"/>
  <c r="S87" i="15"/>
  <c r="W87" i="15"/>
  <c r="T88" i="15"/>
  <c r="S88" i="15"/>
  <c r="W88" i="15"/>
  <c r="T89" i="15"/>
  <c r="S89" i="15"/>
  <c r="W89" i="15"/>
  <c r="T90" i="15"/>
  <c r="S90" i="15"/>
  <c r="W90" i="15"/>
  <c r="T91" i="15"/>
  <c r="S91" i="15"/>
  <c r="W91" i="15"/>
  <c r="T92" i="15"/>
  <c r="S92" i="15"/>
  <c r="W92" i="15"/>
  <c r="T16" i="16"/>
  <c r="S16" i="16"/>
  <c r="W16" i="16"/>
  <c r="T17" i="16"/>
  <c r="S17" i="16"/>
  <c r="W17" i="16"/>
  <c r="T18" i="16"/>
  <c r="S18" i="16"/>
  <c r="W18" i="16"/>
  <c r="T19" i="16"/>
  <c r="S19" i="16"/>
  <c r="W19" i="16"/>
  <c r="T20" i="16"/>
  <c r="S20" i="16"/>
  <c r="W20" i="16"/>
  <c r="T21" i="16"/>
  <c r="S21" i="16"/>
  <c r="W21" i="16"/>
  <c r="T22" i="16"/>
  <c r="S22" i="16"/>
  <c r="W22" i="16"/>
  <c r="T26" i="16"/>
  <c r="S26" i="16"/>
  <c r="W26" i="16"/>
  <c r="T27" i="16"/>
  <c r="S27" i="16"/>
  <c r="W27" i="16"/>
  <c r="T28" i="16"/>
  <c r="S28" i="16"/>
  <c r="W28" i="16"/>
  <c r="T29" i="16"/>
  <c r="S29" i="16"/>
  <c r="W29" i="16"/>
  <c r="T30" i="16"/>
  <c r="S30" i="16"/>
  <c r="W30" i="16"/>
  <c r="T31" i="16"/>
  <c r="S31" i="16"/>
  <c r="W31" i="16"/>
  <c r="T32" i="16"/>
  <c r="S32" i="16"/>
  <c r="W32" i="16"/>
  <c r="T33" i="16"/>
  <c r="S33" i="16"/>
  <c r="W33" i="16"/>
  <c r="T34" i="16"/>
  <c r="S34" i="16"/>
  <c r="W34" i="16"/>
  <c r="T41" i="16"/>
  <c r="S41" i="16"/>
  <c r="W41" i="16"/>
  <c r="T42" i="16"/>
  <c r="S42" i="16"/>
  <c r="W42" i="16"/>
  <c r="T43" i="16"/>
  <c r="S43" i="16"/>
  <c r="W43" i="16"/>
  <c r="T44" i="16"/>
  <c r="S44" i="16"/>
  <c r="W44" i="16"/>
  <c r="T45" i="16"/>
  <c r="S45" i="16"/>
  <c r="W45" i="16"/>
  <c r="T46" i="16"/>
  <c r="S46" i="16"/>
  <c r="W46" i="16"/>
  <c r="T47" i="16"/>
  <c r="S47" i="16"/>
  <c r="W47" i="16"/>
  <c r="T48" i="16"/>
  <c r="S48" i="16"/>
  <c r="W48" i="16"/>
  <c r="T52" i="16"/>
  <c r="S52" i="16"/>
  <c r="W52" i="16"/>
  <c r="T53" i="16"/>
  <c r="S53" i="16"/>
  <c r="W53" i="16"/>
  <c r="T54" i="16"/>
  <c r="S54" i="16"/>
  <c r="W54" i="16"/>
  <c r="T55" i="16"/>
  <c r="S55" i="16"/>
  <c r="W55" i="16"/>
  <c r="T16" i="17"/>
  <c r="S16" i="17"/>
  <c r="W16" i="17"/>
  <c r="T17" i="17"/>
  <c r="S17" i="17"/>
  <c r="W17" i="17"/>
  <c r="T18" i="17"/>
  <c r="S18" i="17"/>
  <c r="W18" i="17"/>
  <c r="T19" i="17"/>
  <c r="S19" i="17"/>
  <c r="W19" i="17"/>
  <c r="T20" i="17"/>
  <c r="S20" i="17"/>
  <c r="W20" i="17"/>
  <c r="T21" i="17"/>
  <c r="S21" i="17"/>
  <c r="W21" i="17"/>
  <c r="T22" i="17"/>
  <c r="S22" i="17"/>
  <c r="W22" i="17"/>
  <c r="T23" i="17"/>
  <c r="S23" i="17"/>
  <c r="W23" i="17"/>
  <c r="T30" i="17"/>
  <c r="S30" i="17"/>
  <c r="W30" i="17"/>
  <c r="T31" i="17"/>
  <c r="S31" i="17"/>
  <c r="W31" i="17"/>
  <c r="T32" i="17"/>
  <c r="S32" i="17"/>
  <c r="W32" i="17"/>
  <c r="T33" i="17"/>
  <c r="S33" i="17"/>
  <c r="W33" i="17"/>
  <c r="T34" i="17"/>
  <c r="S34" i="17"/>
  <c r="W34" i="17"/>
  <c r="T35" i="17"/>
  <c r="S35" i="17"/>
  <c r="W35" i="17"/>
  <c r="T36" i="17"/>
  <c r="S36" i="17"/>
  <c r="W36" i="17"/>
  <c r="T37" i="17"/>
  <c r="S37" i="17"/>
  <c r="W37" i="17"/>
  <c r="T42" i="17"/>
  <c r="S42" i="17"/>
  <c r="W42" i="17"/>
  <c r="T43" i="17"/>
  <c r="S43" i="17"/>
  <c r="W43" i="17"/>
  <c r="T44" i="17"/>
  <c r="S44" i="17"/>
  <c r="W44" i="17"/>
  <c r="T45" i="17"/>
  <c r="S45" i="17"/>
  <c r="W45" i="17"/>
  <c r="T52" i="17"/>
  <c r="S52" i="17"/>
  <c r="W52" i="17"/>
  <c r="T53" i="17"/>
  <c r="S53" i="17"/>
  <c r="W53" i="17"/>
  <c r="T54" i="17"/>
  <c r="S54" i="17"/>
  <c r="W54" i="17"/>
  <c r="T55" i="17"/>
  <c r="S55" i="17"/>
  <c r="W55" i="17"/>
  <c r="T56" i="17"/>
  <c r="S56" i="17"/>
  <c r="W56" i="17"/>
  <c r="T57" i="17"/>
  <c r="S57" i="17"/>
  <c r="W57" i="17"/>
  <c r="T58" i="17"/>
  <c r="S58" i="17"/>
  <c r="W58" i="17"/>
  <c r="T65" i="17"/>
  <c r="S65" i="17"/>
  <c r="W65" i="17"/>
  <c r="T66" i="17"/>
  <c r="S66" i="17"/>
  <c r="W66" i="17"/>
  <c r="T67" i="17"/>
  <c r="S67" i="17"/>
  <c r="W67" i="17"/>
  <c r="T68" i="17"/>
  <c r="S68" i="17"/>
  <c r="W68" i="17"/>
  <c r="T69" i="17"/>
  <c r="S69" i="17"/>
  <c r="W69" i="17"/>
  <c r="T70" i="17"/>
  <c r="S70" i="17"/>
  <c r="W70" i="17"/>
  <c r="T71" i="17"/>
  <c r="S71" i="17"/>
  <c r="W71" i="17"/>
  <c r="T75" i="17"/>
  <c r="S75" i="17"/>
  <c r="W75" i="17"/>
  <c r="T76" i="17"/>
  <c r="S76" i="17"/>
  <c r="W76" i="17"/>
  <c r="T16" i="18"/>
  <c r="S16" i="18"/>
  <c r="W16" i="18"/>
  <c r="T17" i="18"/>
  <c r="S17" i="18"/>
  <c r="W17" i="18"/>
  <c r="T18" i="18"/>
  <c r="S18" i="18"/>
  <c r="W18" i="18"/>
  <c r="T19" i="18"/>
  <c r="S19" i="18"/>
  <c r="W19" i="18"/>
  <c r="T20" i="18"/>
  <c r="S20" i="18"/>
  <c r="W20" i="18"/>
  <c r="T21" i="18"/>
  <c r="S21" i="18"/>
  <c r="W21" i="18"/>
  <c r="T22" i="18"/>
  <c r="S22" i="18"/>
  <c r="W22" i="18"/>
  <c r="T26" i="18"/>
  <c r="S26" i="18"/>
  <c r="W26" i="18"/>
  <c r="T16" i="19"/>
  <c r="S16" i="19"/>
  <c r="W16" i="19"/>
  <c r="T17" i="19"/>
  <c r="S17" i="19"/>
  <c r="W17" i="19"/>
  <c r="T18" i="19"/>
  <c r="S18" i="19"/>
  <c r="W18" i="19"/>
  <c r="T19" i="19"/>
  <c r="S19" i="19"/>
  <c r="W19" i="19"/>
  <c r="T20" i="19"/>
  <c r="S20" i="19"/>
  <c r="W20" i="19"/>
  <c r="T21" i="19"/>
  <c r="S21" i="19"/>
  <c r="W21" i="19"/>
  <c r="T22" i="19"/>
  <c r="S22" i="19"/>
  <c r="W22" i="19"/>
  <c r="T26" i="19"/>
  <c r="S26" i="19"/>
  <c r="W26" i="19"/>
  <c r="T27" i="19"/>
  <c r="S27" i="19"/>
  <c r="W27" i="19"/>
  <c r="T28" i="19"/>
  <c r="S28" i="19"/>
  <c r="W28" i="19"/>
  <c r="T29" i="19"/>
  <c r="S29" i="19"/>
  <c r="W29" i="19"/>
  <c r="T30" i="19"/>
  <c r="S30" i="19"/>
  <c r="W30" i="19"/>
  <c r="T37" i="19"/>
  <c r="S37" i="19"/>
  <c r="W37" i="19"/>
  <c r="T38" i="19"/>
  <c r="S38" i="19"/>
  <c r="W38" i="19"/>
  <c r="T39" i="19"/>
  <c r="S39" i="19"/>
  <c r="W39" i="19"/>
  <c r="T40" i="19"/>
  <c r="S40" i="19"/>
  <c r="W40" i="19"/>
  <c r="T41" i="19"/>
  <c r="S41" i="19"/>
  <c r="W41" i="19"/>
  <c r="T42" i="19"/>
  <c r="S42" i="19"/>
  <c r="W42" i="19"/>
  <c r="T43" i="19"/>
  <c r="S43" i="19"/>
  <c r="W43" i="19"/>
  <c r="T44" i="19"/>
  <c r="S44" i="19"/>
  <c r="W44" i="19"/>
  <c r="T51" i="19"/>
  <c r="S51" i="19"/>
  <c r="W51" i="19"/>
  <c r="T52" i="19"/>
  <c r="S52" i="19"/>
  <c r="W52" i="19"/>
  <c r="T53" i="19"/>
  <c r="S53" i="19"/>
  <c r="W53" i="19"/>
  <c r="T54" i="19"/>
  <c r="S54" i="19"/>
  <c r="W54" i="19"/>
  <c r="T55" i="19"/>
  <c r="S55" i="19"/>
  <c r="W55" i="19"/>
  <c r="T56" i="19"/>
  <c r="S56" i="19"/>
  <c r="W56" i="19"/>
  <c r="T57" i="19"/>
  <c r="S57" i="19"/>
  <c r="W57" i="19"/>
  <c r="T58" i="19"/>
  <c r="S58" i="19"/>
  <c r="W58" i="19"/>
  <c r="T63" i="19"/>
  <c r="S63" i="19"/>
  <c r="W63" i="19"/>
  <c r="T16" i="20"/>
  <c r="S16" i="20"/>
  <c r="W16" i="20"/>
  <c r="T17" i="20"/>
  <c r="S17" i="20"/>
  <c r="W17" i="20"/>
  <c r="T18" i="20"/>
  <c r="S18" i="20"/>
  <c r="W18" i="20"/>
  <c r="T19" i="20"/>
  <c r="S19" i="20"/>
  <c r="W19" i="20"/>
  <c r="T20" i="20"/>
  <c r="S20" i="20"/>
  <c r="W20" i="20"/>
  <c r="T21" i="20"/>
  <c r="S21" i="20"/>
  <c r="W21" i="20"/>
  <c r="T22" i="20"/>
  <c r="S22" i="20"/>
  <c r="W22" i="20"/>
  <c r="T26" i="20"/>
  <c r="S26" i="20"/>
  <c r="W26" i="20"/>
  <c r="T27" i="20"/>
  <c r="S27" i="20"/>
  <c r="W27" i="20"/>
  <c r="T28" i="20"/>
  <c r="S28" i="20"/>
  <c r="W28" i="20"/>
  <c r="T14" i="21"/>
  <c r="S14" i="21"/>
  <c r="W14" i="21"/>
  <c r="T21" i="21"/>
  <c r="S21" i="21"/>
  <c r="W21" i="21"/>
  <c r="T22" i="21"/>
  <c r="S22" i="21"/>
  <c r="W22" i="21"/>
  <c r="T23" i="21"/>
  <c r="S23" i="21"/>
  <c r="W23" i="21"/>
  <c r="T24" i="21"/>
  <c r="S24" i="21"/>
  <c r="W24" i="21"/>
  <c r="T25" i="21"/>
  <c r="S25" i="21"/>
  <c r="W25" i="21"/>
  <c r="T26" i="21"/>
  <c r="S26" i="21"/>
  <c r="W26" i="21"/>
  <c r="T27" i="21"/>
  <c r="S27" i="21"/>
  <c r="W27" i="21"/>
  <c r="T28" i="21"/>
  <c r="S28" i="21"/>
  <c r="W28" i="21"/>
  <c r="T35" i="21"/>
  <c r="S35" i="21"/>
  <c r="W35" i="21"/>
  <c r="T36" i="21"/>
  <c r="S36" i="21"/>
  <c r="W36" i="21"/>
  <c r="T37" i="21"/>
  <c r="S37" i="21"/>
  <c r="W37" i="21"/>
  <c r="T38" i="21"/>
  <c r="S38" i="21"/>
  <c r="W38" i="21"/>
  <c r="T39" i="21"/>
  <c r="S39" i="21"/>
  <c r="W39" i="21"/>
  <c r="T40" i="21"/>
  <c r="S40" i="21"/>
  <c r="W40" i="21"/>
  <c r="T41" i="21"/>
  <c r="S41" i="21"/>
  <c r="W41" i="21"/>
  <c r="T42" i="21"/>
  <c r="S42" i="21"/>
  <c r="W42" i="21"/>
  <c r="T47" i="21"/>
  <c r="S47" i="21"/>
  <c r="W47" i="21"/>
  <c r="T48" i="21"/>
  <c r="S48" i="21"/>
  <c r="W48" i="21"/>
  <c r="T49" i="21"/>
  <c r="S49" i="21"/>
  <c r="W49" i="21"/>
  <c r="T16" i="22"/>
  <c r="S16" i="22"/>
  <c r="W16" i="22"/>
  <c r="T17" i="22"/>
  <c r="S17" i="22"/>
  <c r="W17" i="22"/>
  <c r="T18" i="22"/>
  <c r="S18" i="22"/>
  <c r="W18" i="22"/>
  <c r="T19" i="22"/>
  <c r="S19" i="22"/>
  <c r="W19" i="22"/>
  <c r="T20" i="22"/>
  <c r="S20" i="22"/>
  <c r="W20" i="22"/>
  <c r="T21" i="22"/>
  <c r="S21" i="22"/>
  <c r="W21" i="22"/>
  <c r="T22" i="22"/>
  <c r="S22" i="22"/>
  <c r="W22" i="22"/>
  <c r="T26" i="22"/>
  <c r="S26" i="22"/>
  <c r="W26" i="22"/>
  <c r="T27" i="22"/>
  <c r="S27" i="22"/>
  <c r="W27" i="22"/>
  <c r="T28" i="22"/>
  <c r="S28" i="22"/>
  <c r="W28" i="22"/>
  <c r="T30" i="22"/>
  <c r="S30" i="22"/>
  <c r="W30" i="22"/>
  <c r="T31" i="22"/>
  <c r="S31" i="22"/>
  <c r="W31" i="22"/>
  <c r="T32" i="22"/>
  <c r="S32" i="22"/>
  <c r="W32" i="22"/>
  <c r="T33" i="22"/>
  <c r="S33" i="22"/>
  <c r="W33" i="22"/>
  <c r="T34" i="22"/>
  <c r="S34" i="22"/>
  <c r="W34" i="22"/>
  <c r="T16" i="23"/>
  <c r="S16" i="23"/>
  <c r="W16" i="23"/>
  <c r="T17" i="23"/>
  <c r="S17" i="23"/>
  <c r="W17" i="23"/>
  <c r="T18" i="23"/>
  <c r="S18" i="23"/>
  <c r="W18" i="23"/>
  <c r="T19" i="23"/>
  <c r="S19" i="23"/>
  <c r="W19" i="23"/>
  <c r="T20" i="23"/>
  <c r="S20" i="23"/>
  <c r="W20" i="23"/>
  <c r="T21" i="23"/>
  <c r="S21" i="23"/>
  <c r="W21" i="23"/>
  <c r="T22" i="23"/>
  <c r="S22" i="23"/>
  <c r="W22" i="23"/>
  <c r="T23" i="23"/>
  <c r="S23" i="23"/>
  <c r="W23" i="23"/>
  <c r="T27" i="23"/>
  <c r="S27" i="23"/>
  <c r="W27" i="23"/>
  <c r="T34" i="23"/>
  <c r="S34" i="23"/>
  <c r="W34" i="23"/>
  <c r="T35" i="23"/>
  <c r="S35" i="23"/>
  <c r="W35" i="23"/>
  <c r="T36" i="23"/>
  <c r="S36" i="23"/>
  <c r="W36" i="23"/>
  <c r="T37" i="23"/>
  <c r="S37" i="23"/>
  <c r="W37" i="23"/>
  <c r="T38" i="23"/>
  <c r="S38" i="23"/>
  <c r="W38" i="23"/>
  <c r="T39" i="23"/>
  <c r="S39" i="23"/>
  <c r="W39" i="23"/>
  <c r="T40" i="23"/>
  <c r="S40" i="23"/>
  <c r="W40" i="23"/>
  <c r="T41" i="23"/>
  <c r="S41" i="23"/>
  <c r="W41" i="23"/>
  <c r="T48" i="23"/>
  <c r="S48" i="23"/>
  <c r="W48" i="23"/>
  <c r="T49" i="23"/>
  <c r="S49" i="23"/>
  <c r="W49" i="23"/>
  <c r="T50" i="23"/>
  <c r="S50" i="23"/>
  <c r="W50" i="23"/>
  <c r="T51" i="23"/>
  <c r="S51" i="23"/>
  <c r="W51" i="23"/>
  <c r="T52" i="23"/>
  <c r="S52" i="23"/>
  <c r="W52" i="23"/>
  <c r="T53" i="23"/>
  <c r="S53" i="23"/>
  <c r="W53" i="23"/>
  <c r="T54" i="23"/>
  <c r="S54" i="23"/>
  <c r="W54" i="23"/>
  <c r="T55" i="23"/>
  <c r="S55" i="23"/>
  <c r="W55" i="23"/>
  <c r="T59" i="23"/>
  <c r="S59" i="23"/>
  <c r="W59" i="23"/>
  <c r="T66" i="23"/>
  <c r="S66" i="23"/>
  <c r="W66" i="23"/>
  <c r="T67" i="23"/>
  <c r="S67" i="23"/>
  <c r="W67" i="23"/>
  <c r="T68" i="23"/>
  <c r="S68" i="23"/>
  <c r="W68" i="23"/>
  <c r="T69" i="23"/>
  <c r="S69" i="23"/>
  <c r="W69" i="23"/>
  <c r="T70" i="23"/>
  <c r="S70" i="23"/>
  <c r="W70" i="23"/>
  <c r="T71" i="23"/>
  <c r="S71" i="23"/>
  <c r="W71" i="23"/>
  <c r="T72" i="23"/>
  <c r="S72" i="23"/>
  <c r="W72" i="23"/>
  <c r="T73" i="23"/>
  <c r="S73" i="23"/>
  <c r="W73" i="23"/>
  <c r="T16" i="24"/>
  <c r="S16" i="24"/>
  <c r="W16" i="24"/>
  <c r="T17" i="24"/>
  <c r="S17" i="24"/>
  <c r="W17" i="24"/>
  <c r="T18" i="24"/>
  <c r="S18" i="24"/>
  <c r="W18" i="24"/>
  <c r="T19" i="24"/>
  <c r="S19" i="24"/>
  <c r="W19" i="24"/>
  <c r="T20" i="24"/>
  <c r="S20" i="24"/>
  <c r="W20" i="24"/>
  <c r="T21" i="24"/>
  <c r="S21" i="24"/>
  <c r="W21" i="24"/>
  <c r="T22" i="24"/>
  <c r="S22" i="24"/>
  <c r="W22" i="24"/>
  <c r="T16" i="25"/>
  <c r="S16" i="25"/>
  <c r="W16" i="25"/>
  <c r="T17" i="25"/>
  <c r="S17" i="25"/>
  <c r="W17" i="25"/>
  <c r="T18" i="25"/>
  <c r="S18" i="25"/>
  <c r="W18" i="25"/>
  <c r="T19" i="25"/>
  <c r="S19" i="25"/>
  <c r="W19" i="25"/>
  <c r="T20" i="25"/>
  <c r="S20" i="25"/>
  <c r="W20" i="25"/>
  <c r="T21" i="25"/>
  <c r="S21" i="25"/>
  <c r="W21" i="25"/>
  <c r="T22" i="25"/>
  <c r="S22" i="25"/>
  <c r="W22" i="25"/>
  <c r="T29" i="25"/>
  <c r="S29" i="25"/>
  <c r="W29" i="25"/>
  <c r="T30" i="25"/>
  <c r="S30" i="25"/>
  <c r="W30" i="25"/>
  <c r="T31" i="25"/>
  <c r="S31" i="25"/>
  <c r="W31" i="25"/>
  <c r="T32" i="25"/>
  <c r="S32" i="25"/>
  <c r="W32" i="25"/>
  <c r="T33" i="25"/>
  <c r="S33" i="25"/>
  <c r="W33" i="25"/>
  <c r="T34" i="25"/>
  <c r="S34" i="25"/>
  <c r="W34" i="25"/>
  <c r="T35" i="25"/>
  <c r="S35" i="25"/>
  <c r="W35" i="25"/>
  <c r="T36" i="25"/>
  <c r="S36" i="25"/>
  <c r="W36" i="25"/>
  <c r="T43" i="25"/>
  <c r="S43" i="25"/>
  <c r="W43" i="25"/>
  <c r="T44" i="25"/>
  <c r="S44" i="25"/>
  <c r="W44" i="25"/>
  <c r="T45" i="25"/>
  <c r="S45" i="25"/>
  <c r="W45" i="25"/>
  <c r="T46" i="25"/>
  <c r="S46" i="25"/>
  <c r="W46" i="25"/>
  <c r="T47" i="25"/>
  <c r="S47" i="25"/>
  <c r="W47" i="25"/>
  <c r="T48" i="25"/>
  <c r="S48" i="25"/>
  <c r="W48" i="25"/>
  <c r="T49" i="25"/>
  <c r="S49" i="25"/>
  <c r="W49" i="25"/>
  <c r="T50" i="25"/>
  <c r="S50" i="25"/>
  <c r="W50" i="25"/>
  <c r="T57" i="25"/>
  <c r="S57" i="25"/>
  <c r="W57" i="25"/>
  <c r="T58" i="25"/>
  <c r="S58" i="25"/>
  <c r="W58" i="25"/>
  <c r="T59" i="25"/>
  <c r="S59" i="25"/>
  <c r="W59" i="25"/>
  <c r="T60" i="25"/>
  <c r="S60" i="25"/>
  <c r="W60" i="25"/>
  <c r="T61" i="25"/>
  <c r="S61" i="25"/>
  <c r="W61" i="25"/>
  <c r="T62" i="25"/>
  <c r="S62" i="25"/>
  <c r="W62" i="25"/>
  <c r="T63" i="25"/>
  <c r="S63" i="25"/>
  <c r="W63" i="25"/>
  <c r="T64" i="25"/>
  <c r="S64" i="25"/>
  <c r="W64" i="25"/>
  <c r="T71" i="25"/>
  <c r="S71" i="25"/>
  <c r="W71" i="25"/>
  <c r="T72" i="25"/>
  <c r="S72" i="25"/>
  <c r="W72" i="25"/>
  <c r="T73" i="25"/>
  <c r="S73" i="25"/>
  <c r="W73" i="25"/>
  <c r="T74" i="25"/>
  <c r="S74" i="25"/>
  <c r="W74" i="25"/>
  <c r="T75" i="25"/>
  <c r="S75" i="25"/>
  <c r="W75" i="25"/>
  <c r="T76" i="25"/>
  <c r="S76" i="25"/>
  <c r="W76" i="25"/>
  <c r="T77" i="25"/>
  <c r="S77" i="25"/>
  <c r="W77" i="25"/>
  <c r="T16" i="26"/>
  <c r="S16" i="26"/>
  <c r="W16" i="26"/>
  <c r="T17" i="26"/>
  <c r="S17" i="26"/>
  <c r="W17" i="26"/>
  <c r="T18" i="26"/>
  <c r="S18" i="26"/>
  <c r="W18" i="26"/>
  <c r="T19" i="26"/>
  <c r="S19" i="26"/>
  <c r="W19" i="26"/>
  <c r="T20" i="26"/>
  <c r="S20" i="26"/>
  <c r="W20" i="26"/>
  <c r="T21" i="26"/>
  <c r="S21" i="26"/>
  <c r="W21" i="26"/>
  <c r="T22" i="26"/>
  <c r="S22" i="26"/>
  <c r="W22" i="26"/>
  <c r="T26" i="26"/>
  <c r="S26" i="26"/>
  <c r="W26" i="26"/>
  <c r="T27" i="26"/>
  <c r="S27" i="26"/>
  <c r="W27" i="26"/>
  <c r="T34" i="26"/>
  <c r="S34" i="26"/>
  <c r="W34" i="26"/>
  <c r="T35" i="26"/>
  <c r="S35" i="26"/>
  <c r="W35" i="26"/>
  <c r="T36" i="26"/>
  <c r="S36" i="26"/>
  <c r="W36" i="26"/>
  <c r="T37" i="26"/>
  <c r="S37" i="26"/>
  <c r="W37" i="26"/>
  <c r="T38" i="26"/>
  <c r="S38" i="26"/>
  <c r="W38" i="26"/>
  <c r="T39" i="26"/>
  <c r="S39" i="26"/>
  <c r="W39" i="26"/>
  <c r="T40" i="26"/>
  <c r="S40" i="26"/>
  <c r="W40" i="26"/>
  <c r="T16" i="27"/>
  <c r="S16" i="27"/>
  <c r="W16" i="27"/>
  <c r="T17" i="27"/>
  <c r="S17" i="27"/>
  <c r="W17" i="27"/>
  <c r="T18" i="27"/>
  <c r="S18" i="27"/>
  <c r="W18" i="27"/>
  <c r="T19" i="27"/>
  <c r="S19" i="27"/>
  <c r="W19" i="27"/>
  <c r="T20" i="27"/>
  <c r="S20" i="27"/>
  <c r="W20" i="27"/>
  <c r="T21" i="27"/>
  <c r="S21" i="27"/>
  <c r="W21" i="27"/>
  <c r="T22" i="27"/>
  <c r="S22" i="27"/>
  <c r="W22" i="27"/>
  <c r="T23" i="27"/>
  <c r="S23" i="27"/>
  <c r="W23" i="27"/>
  <c r="T27" i="27"/>
  <c r="S27" i="27"/>
  <c r="W27" i="27"/>
  <c r="T28" i="27"/>
  <c r="S28" i="27"/>
  <c r="W28" i="27"/>
  <c r="T29" i="27"/>
  <c r="S29" i="27"/>
  <c r="W29" i="27"/>
  <c r="T30" i="27"/>
  <c r="S30" i="27"/>
  <c r="W30" i="27"/>
  <c r="T31" i="27"/>
  <c r="S31" i="27"/>
  <c r="W31" i="27"/>
  <c r="T32" i="27"/>
  <c r="S32" i="27"/>
  <c r="W32" i="27"/>
  <c r="T33" i="27"/>
  <c r="S33" i="27"/>
  <c r="W33" i="27"/>
  <c r="T34" i="27"/>
  <c r="S34" i="27"/>
  <c r="W34" i="27"/>
  <c r="T41" i="27"/>
  <c r="S41" i="27"/>
  <c r="W41" i="27"/>
  <c r="T42" i="27"/>
  <c r="S42" i="27"/>
  <c r="W42" i="27"/>
  <c r="T43" i="27"/>
  <c r="S43" i="27"/>
  <c r="W43" i="27"/>
  <c r="T44" i="27"/>
  <c r="S44" i="27"/>
  <c r="W44" i="27"/>
  <c r="T45" i="27"/>
  <c r="S45" i="27"/>
  <c r="W45" i="27"/>
  <c r="T46" i="27"/>
  <c r="S46" i="27"/>
  <c r="W46" i="27"/>
  <c r="T47" i="27"/>
  <c r="S47" i="27"/>
  <c r="W47" i="27"/>
  <c r="T48" i="27"/>
  <c r="S48" i="27"/>
  <c r="W48" i="27"/>
  <c r="T55" i="27"/>
  <c r="S55" i="27"/>
  <c r="W55" i="27"/>
  <c r="T56" i="27"/>
  <c r="S56" i="27"/>
  <c r="W56" i="27"/>
  <c r="T57" i="27"/>
  <c r="S57" i="27"/>
  <c r="W57" i="27"/>
  <c r="T58" i="27"/>
  <c r="S58" i="27"/>
  <c r="W58" i="27"/>
  <c r="T59" i="27"/>
  <c r="S59" i="27"/>
  <c r="W59" i="27"/>
  <c r="T60" i="27"/>
  <c r="S60" i="27"/>
  <c r="W60" i="27"/>
  <c r="T61" i="27"/>
  <c r="S61" i="27"/>
  <c r="W61" i="27"/>
  <c r="T62" i="27"/>
  <c r="S62" i="27"/>
  <c r="W62" i="27"/>
  <c r="T66" i="27"/>
  <c r="S66" i="27"/>
  <c r="W66" i="27"/>
  <c r="T67" i="27"/>
  <c r="S67" i="27"/>
  <c r="W67" i="27"/>
  <c r="T16" i="28"/>
  <c r="S16" i="28"/>
  <c r="W16" i="28"/>
  <c r="T17" i="28"/>
  <c r="S17" i="28"/>
  <c r="W17" i="28"/>
  <c r="T18" i="28"/>
  <c r="S18" i="28"/>
  <c r="W18" i="28"/>
  <c r="T19" i="28"/>
  <c r="S19" i="28"/>
  <c r="W19" i="28"/>
  <c r="T20" i="28"/>
  <c r="S20" i="28"/>
  <c r="W20" i="28"/>
  <c r="T21" i="28"/>
  <c r="S21" i="28"/>
  <c r="W21" i="28"/>
  <c r="T22" i="28"/>
  <c r="S22" i="28"/>
  <c r="W22" i="28"/>
  <c r="T16" i="29"/>
  <c r="S16" i="29"/>
  <c r="W16" i="29"/>
  <c r="T17" i="29"/>
  <c r="S17" i="29"/>
  <c r="W17" i="29"/>
  <c r="T18" i="29"/>
  <c r="S18" i="29"/>
  <c r="W18" i="29"/>
  <c r="T19" i="29"/>
  <c r="S19" i="29"/>
  <c r="W19" i="29"/>
  <c r="T20" i="29"/>
  <c r="S20" i="29"/>
  <c r="W20" i="29"/>
  <c r="T21" i="29"/>
  <c r="S21" i="29"/>
  <c r="W21" i="29"/>
  <c r="T22" i="29"/>
  <c r="S22" i="29"/>
  <c r="W22" i="29"/>
  <c r="T16" i="30"/>
  <c r="S16" i="30"/>
  <c r="W16" i="30"/>
  <c r="T17" i="30"/>
  <c r="S17" i="30"/>
  <c r="W17" i="30"/>
  <c r="T18" i="30"/>
  <c r="S18" i="30"/>
  <c r="W18" i="30"/>
  <c r="T19" i="30"/>
  <c r="S19" i="30"/>
  <c r="W19" i="30"/>
  <c r="T20" i="30"/>
  <c r="S20" i="30"/>
  <c r="W20" i="30"/>
  <c r="T21" i="30"/>
  <c r="S21" i="30"/>
  <c r="W21" i="30"/>
  <c r="T22" i="30"/>
  <c r="S22" i="30"/>
  <c r="W22" i="30"/>
  <c r="T26" i="30"/>
  <c r="S26" i="30"/>
  <c r="W26" i="30"/>
  <c r="T16" i="31"/>
  <c r="S16" i="31"/>
  <c r="W16" i="31"/>
  <c r="T17" i="31"/>
  <c r="S17" i="31"/>
  <c r="W17" i="31"/>
  <c r="T18" i="31"/>
  <c r="S18" i="31"/>
  <c r="W18" i="31"/>
  <c r="T19" i="31"/>
  <c r="S19" i="31"/>
  <c r="W19" i="31"/>
  <c r="T20" i="31"/>
  <c r="S20" i="31"/>
  <c r="W20" i="31"/>
  <c r="T21" i="31"/>
  <c r="S21" i="31"/>
  <c r="W21" i="31"/>
  <c r="T22" i="31"/>
  <c r="S22" i="31"/>
  <c r="W22" i="31"/>
  <c r="T23" i="31"/>
  <c r="S23" i="31"/>
  <c r="W23" i="31"/>
  <c r="T27" i="31"/>
  <c r="S27" i="31"/>
  <c r="W27" i="31"/>
  <c r="T28" i="31"/>
  <c r="S28" i="31"/>
  <c r="W28" i="31"/>
  <c r="T29" i="31"/>
  <c r="S29" i="31"/>
  <c r="W29" i="31"/>
  <c r="T36" i="31"/>
  <c r="S36" i="31"/>
  <c r="W36" i="31"/>
  <c r="T37" i="31"/>
  <c r="S37" i="31"/>
  <c r="W37" i="31"/>
  <c r="T38" i="31"/>
  <c r="S38" i="31"/>
  <c r="W38" i="31"/>
  <c r="T39" i="31"/>
  <c r="S39" i="31"/>
  <c r="W39" i="31"/>
  <c r="T40" i="31"/>
  <c r="S40" i="31"/>
  <c r="W40" i="31"/>
  <c r="T41" i="31"/>
  <c r="S41" i="31"/>
  <c r="W41" i="31"/>
  <c r="T42" i="31"/>
  <c r="S42" i="31"/>
  <c r="W42" i="31"/>
  <c r="T43" i="31"/>
  <c r="S43" i="31"/>
  <c r="W43" i="31"/>
  <c r="T47" i="31"/>
  <c r="S47" i="31"/>
  <c r="W47" i="31"/>
  <c r="T54" i="31"/>
  <c r="S54" i="31"/>
  <c r="W54" i="31"/>
  <c r="T55" i="31"/>
  <c r="S55" i="31"/>
  <c r="W55" i="31"/>
  <c r="T56" i="31"/>
  <c r="S56" i="31"/>
  <c r="W56" i="31"/>
  <c r="T57" i="31"/>
  <c r="S57" i="31"/>
  <c r="W57" i="31"/>
  <c r="T58" i="31"/>
  <c r="S58" i="31"/>
  <c r="W58" i="31"/>
  <c r="T59" i="31"/>
  <c r="S59" i="31"/>
  <c r="W59" i="31"/>
  <c r="T60" i="31"/>
  <c r="S60" i="31"/>
  <c r="W60" i="31"/>
  <c r="T61" i="31"/>
  <c r="S61" i="31"/>
  <c r="W61" i="31"/>
  <c r="T68" i="31"/>
  <c r="S68" i="31"/>
  <c r="W68" i="31"/>
  <c r="T69" i="31"/>
  <c r="S69" i="31"/>
  <c r="W69" i="31"/>
  <c r="T70" i="31"/>
  <c r="S70" i="31"/>
  <c r="W70" i="31"/>
  <c r="T71" i="31"/>
  <c r="S71" i="31"/>
  <c r="W71" i="31"/>
  <c r="T72" i="31"/>
  <c r="S72" i="31"/>
  <c r="W72" i="31"/>
  <c r="T73" i="31"/>
  <c r="S73" i="31"/>
  <c r="W73" i="31"/>
  <c r="T74" i="31"/>
  <c r="S74" i="31"/>
  <c r="W74" i="31"/>
  <c r="T75" i="31"/>
  <c r="S75" i="31"/>
  <c r="W75" i="31"/>
  <c r="T16" i="32"/>
  <c r="S16" i="32"/>
  <c r="W16" i="32"/>
  <c r="T17" i="32"/>
  <c r="S17" i="32"/>
  <c r="W17" i="32"/>
  <c r="T18" i="32"/>
  <c r="S18" i="32"/>
  <c r="W18" i="32"/>
  <c r="T19" i="32"/>
  <c r="S19" i="32"/>
  <c r="W19" i="32"/>
  <c r="T20" i="32"/>
  <c r="S20" i="32"/>
  <c r="W20" i="32"/>
  <c r="T21" i="32"/>
  <c r="S21" i="32"/>
  <c r="W21" i="32"/>
  <c r="T22" i="32"/>
  <c r="S22" i="32"/>
  <c r="W22" i="32"/>
  <c r="T26" i="32"/>
  <c r="S26" i="32"/>
  <c r="W26" i="32"/>
  <c r="T27" i="32"/>
  <c r="S27" i="32"/>
  <c r="W27" i="32"/>
  <c r="T28" i="32"/>
  <c r="S28" i="32"/>
  <c r="W28" i="32"/>
  <c r="T29" i="32"/>
  <c r="S29" i="32"/>
  <c r="W29" i="32"/>
  <c r="T16" i="33"/>
  <c r="S16" i="33"/>
  <c r="W16" i="33"/>
  <c r="T17" i="33"/>
  <c r="S17" i="33"/>
  <c r="W17" i="33"/>
  <c r="T18" i="33"/>
  <c r="S18" i="33"/>
  <c r="W18" i="33"/>
  <c r="T19" i="33"/>
  <c r="S19" i="33"/>
  <c r="W19" i="33"/>
  <c r="T20" i="33"/>
  <c r="S20" i="33"/>
  <c r="W20" i="33"/>
  <c r="T21" i="33"/>
  <c r="S21" i="33"/>
  <c r="W21" i="33"/>
  <c r="T22" i="33"/>
  <c r="S22" i="33"/>
  <c r="W22" i="33"/>
  <c r="T26" i="33"/>
  <c r="S26" i="33"/>
  <c r="W26" i="33"/>
  <c r="T27" i="33"/>
  <c r="S27" i="33"/>
  <c r="W27" i="33"/>
  <c r="T28" i="33"/>
  <c r="S28" i="33"/>
  <c r="W28" i="33"/>
  <c r="T29" i="33"/>
  <c r="S29" i="33"/>
  <c r="W29" i="33"/>
  <c r="T30" i="33"/>
  <c r="S30" i="33"/>
  <c r="W30" i="33"/>
  <c r="T37" i="33"/>
  <c r="S37" i="33"/>
  <c r="W37" i="33"/>
  <c r="T38" i="33"/>
  <c r="S38" i="33"/>
  <c r="W38" i="33"/>
  <c r="T39" i="33"/>
  <c r="S39" i="33"/>
  <c r="W39" i="33"/>
  <c r="T40" i="33"/>
  <c r="S40" i="33"/>
  <c r="W40" i="33"/>
  <c r="T41" i="33"/>
  <c r="S41" i="33"/>
  <c r="W41" i="33"/>
  <c r="T42" i="33"/>
  <c r="S42" i="33"/>
  <c r="W42" i="33"/>
  <c r="T43" i="33"/>
  <c r="S43" i="33"/>
  <c r="W43" i="33"/>
  <c r="T47" i="33"/>
  <c r="S47" i="33"/>
  <c r="W47" i="33"/>
  <c r="T48" i="33"/>
  <c r="S48" i="33"/>
  <c r="W48" i="33"/>
  <c r="T55" i="33"/>
  <c r="S55" i="33"/>
  <c r="W55" i="33"/>
  <c r="T56" i="33"/>
  <c r="S56" i="33"/>
  <c r="W56" i="33"/>
  <c r="T57" i="33"/>
  <c r="S57" i="33"/>
  <c r="W57" i="33"/>
  <c r="T58" i="33"/>
  <c r="S58" i="33"/>
  <c r="W58" i="33"/>
  <c r="T59" i="33"/>
  <c r="S59" i="33"/>
  <c r="W59" i="33"/>
  <c r="T60" i="33"/>
  <c r="S60" i="33"/>
  <c r="W60" i="33"/>
  <c r="T61" i="33"/>
  <c r="S61" i="33"/>
  <c r="W61" i="33"/>
  <c r="T68" i="33"/>
  <c r="S68" i="33"/>
  <c r="W68" i="33"/>
  <c r="T69" i="33"/>
  <c r="S69" i="33"/>
  <c r="W69" i="33"/>
  <c r="T70" i="33"/>
  <c r="S70" i="33"/>
  <c r="W70" i="33"/>
  <c r="T71" i="33"/>
  <c r="S71" i="33"/>
  <c r="W71" i="33"/>
  <c r="T72" i="33"/>
  <c r="S72" i="33"/>
  <c r="W72" i="33"/>
  <c r="T73" i="33"/>
  <c r="S73" i="33"/>
  <c r="W73" i="33"/>
  <c r="T74" i="33"/>
  <c r="S74" i="33"/>
  <c r="W74" i="33"/>
  <c r="T78" i="33"/>
  <c r="S78" i="33"/>
  <c r="W78" i="33"/>
  <c r="T85" i="33"/>
  <c r="S85" i="33"/>
  <c r="W85" i="33"/>
  <c r="T86" i="33"/>
  <c r="S86" i="33"/>
  <c r="W86" i="33"/>
  <c r="T87" i="33"/>
  <c r="S87" i="33"/>
  <c r="W87" i="33"/>
  <c r="T88" i="33"/>
  <c r="S88" i="33"/>
  <c r="W88" i="33"/>
  <c r="T89" i="33"/>
  <c r="S89" i="33"/>
  <c r="W89" i="33"/>
  <c r="T90" i="33"/>
  <c r="S90" i="33"/>
  <c r="W90" i="33"/>
  <c r="T91" i="33"/>
  <c r="S91" i="33"/>
  <c r="W91" i="33"/>
  <c r="T16" i="34"/>
  <c r="S16" i="34"/>
  <c r="W16" i="34"/>
  <c r="T17" i="34"/>
  <c r="S17" i="34"/>
  <c r="W17" i="34"/>
  <c r="T18" i="34"/>
  <c r="S18" i="34"/>
  <c r="W18" i="34"/>
  <c r="T19" i="34"/>
  <c r="S19" i="34"/>
  <c r="W19" i="34"/>
  <c r="T20" i="34"/>
  <c r="S20" i="34"/>
  <c r="W20" i="34"/>
  <c r="T21" i="34"/>
  <c r="S21" i="34"/>
  <c r="W21" i="34"/>
  <c r="T22" i="34"/>
  <c r="S22" i="34"/>
  <c r="W22" i="34"/>
  <c r="T23" i="34"/>
  <c r="S23" i="34"/>
  <c r="W23" i="34"/>
  <c r="T31" i="34"/>
  <c r="S31" i="34"/>
  <c r="W31" i="34"/>
  <c r="T32" i="34"/>
  <c r="S32" i="34"/>
  <c r="W32" i="34"/>
  <c r="T33" i="34"/>
  <c r="S33" i="34"/>
  <c r="W33" i="34"/>
  <c r="T34" i="34"/>
  <c r="S34" i="34"/>
  <c r="W34" i="34"/>
  <c r="T35" i="34"/>
  <c r="S35" i="34"/>
  <c r="W35" i="34"/>
  <c r="T36" i="34"/>
  <c r="S36" i="34"/>
  <c r="W36" i="34"/>
  <c r="T37" i="34"/>
  <c r="S37" i="34"/>
  <c r="W37" i="34"/>
  <c r="T38" i="34"/>
  <c r="S38" i="34"/>
  <c r="W38" i="34"/>
  <c r="T45" i="34"/>
  <c r="S45" i="34"/>
  <c r="W45" i="34"/>
  <c r="T46" i="34"/>
  <c r="S46" i="34"/>
  <c r="W46" i="34"/>
  <c r="T47" i="34"/>
  <c r="S47" i="34"/>
  <c r="W47" i="34"/>
  <c r="T48" i="34"/>
  <c r="S48" i="34"/>
  <c r="W48" i="34"/>
  <c r="T49" i="34"/>
  <c r="S49" i="34"/>
  <c r="W49" i="34"/>
  <c r="T50" i="34"/>
  <c r="S50" i="34"/>
  <c r="W50" i="34"/>
  <c r="T51" i="34"/>
  <c r="S51" i="34"/>
  <c r="W51" i="34"/>
  <c r="T52" i="34"/>
  <c r="S52" i="34"/>
  <c r="W52" i="34"/>
  <c r="T16" i="35"/>
  <c r="S16" i="35"/>
  <c r="W16" i="35"/>
  <c r="T17" i="35"/>
  <c r="S17" i="35"/>
  <c r="W17" i="35"/>
  <c r="T18" i="35"/>
  <c r="S18" i="35"/>
  <c r="W18" i="35"/>
  <c r="T19" i="35"/>
  <c r="S19" i="35"/>
  <c r="W19" i="35"/>
  <c r="T20" i="35"/>
  <c r="S20" i="35"/>
  <c r="W20" i="35"/>
  <c r="T21" i="35"/>
  <c r="S21" i="35"/>
  <c r="W21" i="35"/>
  <c r="T22" i="35"/>
  <c r="S22" i="35"/>
  <c r="W22" i="35"/>
  <c r="T16" i="36"/>
  <c r="S16" i="36"/>
  <c r="W16" i="36"/>
  <c r="T17" i="36"/>
  <c r="S17" i="36"/>
  <c r="W17" i="36"/>
  <c r="T18" i="36"/>
  <c r="S18" i="36"/>
  <c r="W18" i="36"/>
  <c r="T19" i="36"/>
  <c r="S19" i="36"/>
  <c r="W19" i="36"/>
  <c r="T20" i="36"/>
  <c r="S20" i="36"/>
  <c r="W20" i="36"/>
  <c r="T21" i="36"/>
  <c r="S21" i="36"/>
  <c r="W21" i="36"/>
  <c r="T22" i="36"/>
  <c r="S22" i="36"/>
  <c r="W22" i="36"/>
  <c r="T16" i="37"/>
  <c r="S16" i="37"/>
  <c r="W16" i="37"/>
  <c r="T17" i="37"/>
  <c r="S17" i="37"/>
  <c r="W17" i="37"/>
  <c r="T18" i="37"/>
  <c r="S18" i="37"/>
  <c r="W18" i="37"/>
  <c r="T19" i="37"/>
  <c r="S19" i="37"/>
  <c r="W19" i="37"/>
  <c r="T20" i="37"/>
  <c r="S20" i="37"/>
  <c r="W20" i="37"/>
  <c r="T21" i="37"/>
  <c r="S21" i="37"/>
  <c r="W21" i="37"/>
  <c r="T22" i="37"/>
  <c r="S22" i="37"/>
  <c r="W22" i="37"/>
  <c r="T23" i="37"/>
  <c r="S23" i="37"/>
  <c r="W23" i="37"/>
  <c r="T30" i="37"/>
  <c r="S30" i="37"/>
  <c r="W30" i="37"/>
  <c r="T31" i="37"/>
  <c r="S31" i="37"/>
  <c r="W31" i="37"/>
  <c r="T32" i="37"/>
  <c r="S32" i="37"/>
  <c r="W32" i="37"/>
  <c r="T33" i="37"/>
  <c r="S33" i="37"/>
  <c r="W33" i="37"/>
  <c r="T34" i="37"/>
  <c r="S34" i="37"/>
  <c r="W34" i="37"/>
  <c r="T35" i="37"/>
  <c r="S35" i="37"/>
  <c r="W35" i="37"/>
  <c r="T36" i="37"/>
  <c r="S36" i="37"/>
  <c r="W36" i="37"/>
  <c r="T37" i="37"/>
  <c r="S37" i="37"/>
  <c r="W37" i="37"/>
  <c r="T44" i="37"/>
  <c r="S44" i="37"/>
  <c r="W44" i="37"/>
  <c r="T45" i="37"/>
  <c r="S45" i="37"/>
  <c r="W45" i="37"/>
  <c r="T46" i="37"/>
  <c r="S46" i="37"/>
  <c r="W46" i="37"/>
  <c r="T47" i="37"/>
  <c r="S47" i="37"/>
  <c r="W47" i="37"/>
  <c r="T48" i="37"/>
  <c r="S48" i="37"/>
  <c r="W48" i="37"/>
  <c r="T49" i="37"/>
  <c r="S49" i="37"/>
  <c r="W49" i="37"/>
  <c r="T50" i="37"/>
  <c r="S50" i="37"/>
  <c r="W50" i="37"/>
  <c r="T51" i="37"/>
  <c r="S51" i="37"/>
  <c r="W51" i="37"/>
  <c r="T55" i="37"/>
  <c r="S55" i="37"/>
  <c r="W55" i="37"/>
  <c r="T56" i="37"/>
  <c r="S56" i="37"/>
  <c r="W56" i="37"/>
  <c r="T57" i="37"/>
  <c r="S57" i="37"/>
  <c r="W57" i="37"/>
  <c r="T58" i="37"/>
  <c r="S58" i="37"/>
  <c r="W58" i="37"/>
  <c r="T59" i="37"/>
  <c r="S59" i="37"/>
  <c r="W59" i="37"/>
  <c r="T60" i="37"/>
  <c r="S60" i="37"/>
  <c r="W60" i="37"/>
  <c r="T61" i="37"/>
  <c r="S61" i="37"/>
  <c r="W61" i="37"/>
  <c r="T62" i="37"/>
  <c r="S62" i="37"/>
  <c r="W62" i="37"/>
  <c r="T63" i="37"/>
  <c r="S63" i="37"/>
  <c r="W63" i="37"/>
  <c r="T64" i="37"/>
  <c r="S64" i="37"/>
  <c r="W64" i="37"/>
  <c r="T65" i="37"/>
  <c r="S65" i="37"/>
  <c r="W65" i="37"/>
  <c r="T66" i="37"/>
  <c r="S66" i="37"/>
  <c r="W66" i="37"/>
  <c r="T16" i="38"/>
  <c r="S16" i="38"/>
  <c r="W16" i="38"/>
  <c r="T17" i="38"/>
  <c r="S17" i="38"/>
  <c r="W17" i="38"/>
  <c r="T18" i="38"/>
  <c r="S18" i="38"/>
  <c r="W18" i="38"/>
  <c r="T19" i="38"/>
  <c r="S19" i="38"/>
  <c r="W19" i="38"/>
  <c r="T20" i="38"/>
  <c r="S20" i="38"/>
  <c r="W20" i="38"/>
  <c r="T21" i="38"/>
  <c r="S21" i="38"/>
  <c r="W21" i="38"/>
  <c r="T22" i="38"/>
  <c r="S22" i="38"/>
  <c r="W22" i="38"/>
  <c r="T16" i="39"/>
  <c r="S16" i="39"/>
  <c r="W16" i="39"/>
  <c r="T17" i="39"/>
  <c r="S17" i="39"/>
  <c r="W17" i="39"/>
  <c r="T18" i="39"/>
  <c r="S18" i="39"/>
  <c r="W18" i="39"/>
  <c r="T19" i="39"/>
  <c r="S19" i="39"/>
  <c r="W19" i="39"/>
  <c r="T20" i="39"/>
  <c r="S20" i="39"/>
  <c r="W20" i="39"/>
  <c r="T21" i="39"/>
  <c r="S21" i="39"/>
  <c r="W21" i="39"/>
  <c r="T22" i="39"/>
  <c r="S22" i="39"/>
  <c r="W22" i="39"/>
  <c r="W23" i="39" l="1"/>
  <c r="S23" i="39"/>
  <c r="T23" i="39"/>
  <c r="W23" i="38"/>
  <c r="S23" i="38"/>
  <c r="T23" i="38"/>
  <c r="W52" i="37"/>
  <c r="S52" i="37"/>
  <c r="T52" i="37"/>
  <c r="W38" i="37"/>
  <c r="S38" i="37"/>
  <c r="T38" i="37"/>
  <c r="W24" i="37"/>
  <c r="S24" i="37"/>
  <c r="T24" i="37"/>
  <c r="W23" i="36"/>
  <c r="S23" i="36"/>
  <c r="T23" i="36"/>
  <c r="W23" i="35"/>
  <c r="S23" i="35"/>
  <c r="T23" i="35"/>
  <c r="W53" i="34"/>
  <c r="S53" i="34"/>
  <c r="T53" i="34"/>
  <c r="W39" i="34"/>
  <c r="S39" i="34"/>
  <c r="T39" i="34"/>
  <c r="W24" i="34"/>
  <c r="S24" i="34"/>
  <c r="T24" i="34"/>
  <c r="W92" i="33"/>
  <c r="S92" i="33"/>
  <c r="T92" i="33"/>
  <c r="W75" i="33"/>
  <c r="S75" i="33"/>
  <c r="T75" i="33"/>
  <c r="W62" i="33"/>
  <c r="S62" i="33"/>
  <c r="T62" i="33"/>
  <c r="W44" i="33"/>
  <c r="S44" i="33"/>
  <c r="T44" i="33"/>
  <c r="W23" i="33"/>
  <c r="S23" i="33"/>
  <c r="T23" i="33"/>
  <c r="W23" i="32"/>
  <c r="S23" i="32"/>
  <c r="T23" i="32"/>
  <c r="W76" i="31"/>
  <c r="S76" i="31"/>
  <c r="T76" i="31"/>
  <c r="W62" i="31"/>
  <c r="S62" i="31"/>
  <c r="T62" i="31"/>
  <c r="W44" i="31"/>
  <c r="S44" i="31"/>
  <c r="T44" i="31"/>
  <c r="W24" i="31"/>
  <c r="S24" i="31"/>
  <c r="T24" i="31"/>
  <c r="W23" i="30"/>
  <c r="S23" i="30"/>
  <c r="T23" i="30"/>
  <c r="W23" i="29"/>
  <c r="S23" i="29"/>
  <c r="T23" i="29"/>
  <c r="W23" i="28"/>
  <c r="S23" i="28"/>
  <c r="T23" i="28"/>
  <c r="W63" i="27"/>
  <c r="S63" i="27"/>
  <c r="T63" i="27"/>
  <c r="W49" i="27"/>
  <c r="S49" i="27"/>
  <c r="T49" i="27"/>
  <c r="W24" i="27"/>
  <c r="S24" i="27"/>
  <c r="T24" i="27"/>
  <c r="W41" i="26"/>
  <c r="S41" i="26"/>
  <c r="T41" i="26"/>
  <c r="W23" i="26"/>
  <c r="S23" i="26"/>
  <c r="T23" i="26"/>
  <c r="W78" i="25"/>
  <c r="S78" i="25"/>
  <c r="T78" i="25"/>
  <c r="W65" i="25"/>
  <c r="S65" i="25"/>
  <c r="T65" i="25"/>
  <c r="W51" i="25"/>
  <c r="S51" i="25"/>
  <c r="T51" i="25"/>
  <c r="W37" i="25"/>
  <c r="S37" i="25"/>
  <c r="T37" i="25"/>
  <c r="W23" i="25"/>
  <c r="S23" i="25"/>
  <c r="T23" i="25"/>
  <c r="W23" i="24"/>
  <c r="S23" i="24"/>
  <c r="T23" i="24"/>
  <c r="W74" i="23"/>
  <c r="S74" i="23"/>
  <c r="T74" i="23"/>
  <c r="W56" i="23"/>
  <c r="S56" i="23"/>
  <c r="T56" i="23"/>
  <c r="W42" i="23"/>
  <c r="S42" i="23"/>
  <c r="T42" i="23"/>
  <c r="W24" i="23"/>
  <c r="S24" i="23"/>
  <c r="T24" i="23"/>
  <c r="W23" i="22"/>
  <c r="S23" i="22"/>
  <c r="T23" i="22"/>
  <c r="W43" i="21"/>
  <c r="S43" i="21"/>
  <c r="T43" i="21"/>
  <c r="W44" i="21"/>
  <c r="S44" i="21"/>
  <c r="T44" i="21"/>
  <c r="W29" i="21"/>
  <c r="S29" i="21"/>
  <c r="T29" i="21"/>
  <c r="W23" i="20"/>
  <c r="S23" i="20"/>
  <c r="T23" i="20"/>
  <c r="W59" i="19"/>
  <c r="S59" i="19"/>
  <c r="T59" i="19"/>
  <c r="W60" i="19"/>
  <c r="S60" i="19"/>
  <c r="T60" i="19"/>
  <c r="W45" i="19"/>
  <c r="S45" i="19"/>
  <c r="T45" i="19"/>
  <c r="W23" i="19"/>
  <c r="S23" i="19"/>
  <c r="T23" i="19"/>
  <c r="W23" i="18"/>
  <c r="S23" i="18"/>
  <c r="T23" i="18"/>
  <c r="W72" i="17"/>
  <c r="S72" i="17"/>
  <c r="T72" i="17"/>
  <c r="W59" i="17"/>
  <c r="S59" i="17"/>
  <c r="T59" i="17"/>
  <c r="W38" i="17"/>
  <c r="S38" i="17"/>
  <c r="T38" i="17"/>
  <c r="W39" i="17"/>
  <c r="S39" i="17"/>
  <c r="T39" i="17"/>
  <c r="W24" i="17"/>
  <c r="S24" i="17"/>
  <c r="T24" i="17"/>
  <c r="W49" i="16"/>
  <c r="S49" i="16"/>
  <c r="T49" i="16"/>
  <c r="W23" i="16"/>
  <c r="S23" i="16"/>
  <c r="T23" i="16"/>
  <c r="W93" i="15"/>
  <c r="S93" i="15"/>
  <c r="T93" i="15"/>
  <c r="W75" i="15"/>
  <c r="S75" i="15"/>
  <c r="T75" i="15"/>
  <c r="W60" i="15"/>
  <c r="S60" i="15"/>
  <c r="T60" i="15"/>
  <c r="W24" i="15"/>
  <c r="S24" i="15"/>
  <c r="T24" i="15"/>
  <c r="W90" i="14"/>
  <c r="S90" i="14"/>
  <c r="T90" i="14"/>
  <c r="W71" i="14"/>
  <c r="S71" i="14"/>
  <c r="T71" i="14"/>
  <c r="W56" i="14"/>
  <c r="S56" i="14"/>
  <c r="T56" i="14"/>
  <c r="W24" i="14"/>
  <c r="S24" i="14"/>
  <c r="T24" i="14"/>
  <c r="W68" i="13"/>
  <c r="S68" i="13"/>
  <c r="T68" i="13"/>
  <c r="W53" i="13"/>
  <c r="S53" i="13"/>
  <c r="T53" i="13"/>
  <c r="W23" i="13"/>
  <c r="S23" i="13"/>
  <c r="T23" i="13"/>
  <c r="W75" i="12"/>
  <c r="S75" i="12"/>
  <c r="T75" i="12"/>
  <c r="W61" i="12"/>
  <c r="S61" i="12"/>
  <c r="T61" i="12"/>
  <c r="W24" i="12"/>
  <c r="S24" i="12"/>
  <c r="T24" i="12"/>
  <c r="W60" i="11"/>
  <c r="S60" i="11"/>
  <c r="T60" i="11"/>
  <c r="W23" i="11"/>
  <c r="S23" i="11"/>
  <c r="T23" i="11"/>
  <c r="W23" i="10"/>
  <c r="S23" i="10"/>
  <c r="T23" i="10"/>
  <c r="W23" i="9"/>
  <c r="S23" i="9"/>
  <c r="T23" i="9"/>
  <c r="W75" i="8"/>
  <c r="S75" i="8"/>
  <c r="T75" i="8"/>
  <c r="W62" i="8"/>
  <c r="S62" i="8"/>
  <c r="T62" i="8"/>
  <c r="W36" i="8"/>
  <c r="S36" i="8"/>
  <c r="T36" i="8"/>
  <c r="W23" i="8"/>
  <c r="S23" i="8"/>
  <c r="T23" i="8"/>
  <c r="W70" i="7"/>
  <c r="S70" i="7"/>
  <c r="T70" i="7"/>
  <c r="W57" i="7"/>
  <c r="S57" i="7"/>
  <c r="T57" i="7"/>
  <c r="W23" i="7"/>
  <c r="S23" i="7"/>
  <c r="T23" i="7"/>
  <c r="W37" i="6"/>
  <c r="S37" i="6"/>
  <c r="T37" i="6"/>
  <c r="W23" i="6"/>
  <c r="S23" i="6"/>
  <c r="T23" i="6"/>
  <c r="W38" i="5"/>
  <c r="S38" i="5"/>
  <c r="T38" i="5"/>
  <c r="W39" i="5"/>
  <c r="S39" i="5"/>
  <c r="T39" i="5"/>
  <c r="W24" i="5"/>
  <c r="S24" i="5"/>
  <c r="T24" i="5"/>
  <c r="W36" i="4"/>
  <c r="S36" i="4"/>
  <c r="T36" i="4"/>
  <c r="W23" i="4"/>
  <c r="S23" i="4"/>
  <c r="T23" i="4"/>
  <c r="W36" i="3"/>
  <c r="S36" i="3"/>
  <c r="T36" i="3"/>
  <c r="W23" i="3"/>
  <c r="S23" i="3"/>
  <c r="T23" i="3"/>
  <c r="W23" i="2"/>
  <c r="S23" i="2"/>
  <c r="T23" i="2"/>
</calcChain>
</file>

<file path=xl/sharedStrings.xml><?xml version="1.0" encoding="utf-8"?>
<sst xmlns="http://schemas.openxmlformats.org/spreadsheetml/2006/main" count="8748" uniqueCount="348">
  <si>
    <t>Befälhavare</t>
  </si>
  <si>
    <t>Information</t>
  </si>
  <si>
    <t>Tider för perioden 2026-06-15 t.o.m. 2026-06-18 samt 2026-08-16 t.o.m. 2026-08-18 kommer med sommarens arbetsordningar.</t>
  </si>
  <si>
    <t>Tider för 2026-12-12 kommer med vinterns arbetsordningar.</t>
  </si>
  <si>
    <t>Ändringslogg</t>
  </si>
  <si>
    <t>Version 2</t>
  </si>
  <si>
    <t>Skärgården</t>
  </si>
  <si>
    <t xml:space="preserve">Specialdag 1.5 </t>
  </si>
  <si>
    <t xml:space="preserve">Ändrad sluttid från 19:30 till 19:50 </t>
  </si>
  <si>
    <t>Vånö</t>
  </si>
  <si>
    <t>Söndagar</t>
  </si>
  <si>
    <t xml:space="preserve">vår </t>
  </si>
  <si>
    <t xml:space="preserve">ändrad sluttid </t>
  </si>
  <si>
    <t xml:space="preserve">uppdaterade specialdagar </t>
  </si>
  <si>
    <t>Viberö</t>
  </si>
  <si>
    <t xml:space="preserve">Ny starttid till 05:05 </t>
  </si>
  <si>
    <t>Söderarm</t>
  </si>
  <si>
    <t>Höst 1 och 2</t>
  </si>
  <si>
    <t xml:space="preserve">Söndagar ny starttid 8:30 </t>
  </si>
  <si>
    <t>Lördagar ny sluttid 20:00</t>
  </si>
  <si>
    <t>Dalarö</t>
  </si>
  <si>
    <t>Specialdag utgår ordinarie söndag</t>
  </si>
  <si>
    <t xml:space="preserve">Vår 1 </t>
  </si>
  <si>
    <t>Yxlan</t>
  </si>
  <si>
    <t xml:space="preserve">Specialdagar </t>
  </si>
  <si>
    <t>6.4 och 26.4 utgår</t>
  </si>
  <si>
    <t xml:space="preserve">Ny specialdag 29.4 </t>
  </si>
  <si>
    <t>Skraken</t>
  </si>
  <si>
    <t>Specialdag utgår</t>
  </si>
  <si>
    <t>Höst 2</t>
  </si>
  <si>
    <t xml:space="preserve">Ny sluttid 18:20 och ny rastsluttid 14:30 </t>
  </si>
  <si>
    <t>Specialdag</t>
  </si>
  <si>
    <t xml:space="preserve">31.10 nytt datum för specialdag </t>
  </si>
  <si>
    <t>Dux</t>
  </si>
  <si>
    <t xml:space="preserve">Måndag och onsdagar, ändrad starttid rast </t>
  </si>
  <si>
    <t>Utö Express</t>
  </si>
  <si>
    <t xml:space="preserve">Alla perioder </t>
  </si>
  <si>
    <t xml:space="preserve">Måndagar ny sluttid 18:45 pga tomtur + ändrad starttid </t>
  </si>
  <si>
    <t>Silverpilen</t>
  </si>
  <si>
    <t>Tisdag onsdag ändrad sluttid rast till 14:15</t>
  </si>
  <si>
    <t>Torsdag</t>
  </si>
  <si>
    <t xml:space="preserve">Ändrad sluttid till 22:15 och ändrad sluttid rast till 14:15 </t>
  </si>
  <si>
    <t xml:space="preserve">Fredag </t>
  </si>
  <si>
    <t xml:space="preserve">Ändrad starttid 09:20 och ändrad starttid matrast 17:45 </t>
  </si>
  <si>
    <t xml:space="preserve">Ändrad starttid rast 17:45 </t>
  </si>
  <si>
    <t>Version 3</t>
  </si>
  <si>
    <t>måndagar alla perioder</t>
  </si>
  <si>
    <t xml:space="preserve">Ändrad starttid till 08:30 </t>
  </si>
  <si>
    <t>måndagar vår</t>
  </si>
  <si>
    <t xml:space="preserve">Ändrad rast </t>
  </si>
  <si>
    <t>Tisdagar vår</t>
  </si>
  <si>
    <t xml:space="preserve">ändrad sluttid till 21:05 + ändrad starttid rast </t>
  </si>
  <si>
    <t>Onsdagar vår</t>
  </si>
  <si>
    <t xml:space="preserve">Ändrad start och sluttid samt ändrad starttid rast </t>
  </si>
  <si>
    <t>Torsdag vår</t>
  </si>
  <si>
    <t xml:space="preserve">Ändrad starttid + ändrad starttid rast </t>
  </si>
  <si>
    <t>Fredagar vår</t>
  </si>
  <si>
    <t>Ändrad starttid rast till 11:40</t>
  </si>
  <si>
    <t>Höst</t>
  </si>
  <si>
    <t xml:space="preserve">Uppdaterade start och stopptider + starttid rast </t>
  </si>
  <si>
    <t>W1</t>
  </si>
  <si>
    <t xml:space="preserve">ändrad sluttid + ändrad starttid rast </t>
  </si>
  <si>
    <t xml:space="preserve">Ändrad starttid rast </t>
  </si>
  <si>
    <t>Gällnö</t>
  </si>
  <si>
    <t xml:space="preserve"> </t>
  </si>
  <si>
    <t>Bilaga till arbetsordning</t>
  </si>
  <si>
    <t>Däck</t>
  </si>
  <si>
    <t>Version 1:</t>
  </si>
  <si>
    <t>samt ersatt tid enl. kollektivavtal (timschema)</t>
  </si>
  <si>
    <t>Fartyg :</t>
  </si>
  <si>
    <t>S/S</t>
  </si>
  <si>
    <t>Norrskär</t>
  </si>
  <si>
    <r>
      <rPr>
        <b/>
        <sz val="10"/>
        <rFont val="Arial"/>
        <family val="2"/>
        <charset val="1"/>
      </rPr>
      <t>Reg.be</t>
    </r>
    <r>
      <rPr>
        <sz val="10"/>
        <rFont val="Arial"/>
        <family val="2"/>
        <charset val="1"/>
      </rPr>
      <t>t:</t>
    </r>
  </si>
  <si>
    <t>SGFD</t>
  </si>
  <si>
    <t xml:space="preserve">Fartygsnr: </t>
  </si>
  <si>
    <t>502</t>
  </si>
  <si>
    <t>Kostnadsställe:</t>
  </si>
  <si>
    <t>5800</t>
  </si>
  <si>
    <t>Gäller :</t>
  </si>
  <si>
    <t>2026-04-01 t.o.m. 2026-06-14 samt</t>
  </si>
  <si>
    <t>Per.1 = Omfattar tiden från 00.00 till arbetsstart samt från arbetsslut till 24.00.</t>
  </si>
  <si>
    <t>2026-08-19 t.o.m. 2026-12-11</t>
  </si>
  <si>
    <t>Per.2 = Omfattar aktuell dags rast i något av de vita fälten.</t>
  </si>
  <si>
    <t>Kost</t>
  </si>
  <si>
    <t>Per.3 = Omfattar tiden från föregående dags arbetsslut till dagens arbetsstart.</t>
  </si>
  <si>
    <t>A=1/1 dag</t>
  </si>
  <si>
    <t>Befattning:</t>
  </si>
  <si>
    <t>Matros/jungman</t>
  </si>
  <si>
    <t>( Det vi inofficiellt kallar nattvila). Tomt fällt = Ledighet före denna arbetsdag.</t>
  </si>
  <si>
    <t>B=1/2 dag</t>
  </si>
  <si>
    <t>2026-05-08 t.o.m. 2026-06-14 samt 2026-08-19 t.o.m. 2026-09-13</t>
  </si>
  <si>
    <t>Ao-bruttotid (A)</t>
  </si>
  <si>
    <t>Ao-rast (B)</t>
  </si>
  <si>
    <t>Annan rast</t>
  </si>
  <si>
    <t>Annan rast(mat)</t>
  </si>
  <si>
    <t>Ao-netto</t>
  </si>
  <si>
    <t>Tid enl.</t>
  </si>
  <si>
    <t>S:a vilotid per dygn</t>
  </si>
  <si>
    <t>Per.3</t>
  </si>
  <si>
    <t>Dag</t>
  </si>
  <si>
    <t>Klockslag</t>
  </si>
  <si>
    <t>Tim</t>
  </si>
  <si>
    <t>kl</t>
  </si>
  <si>
    <t>(A-B el.C)</t>
  </si>
  <si>
    <t>koll.avt.</t>
  </si>
  <si>
    <t>Per. 1</t>
  </si>
  <si>
    <t>Per. 2</t>
  </si>
  <si>
    <t>Totalt</t>
  </si>
  <si>
    <t>(nattvila)</t>
  </si>
  <si>
    <t>mån</t>
  </si>
  <si>
    <t>-</t>
  </si>
  <si>
    <t>tis</t>
  </si>
  <si>
    <t>ons</t>
  </si>
  <si>
    <t>tor</t>
  </si>
  <si>
    <t>B</t>
  </si>
  <si>
    <t>fre</t>
  </si>
  <si>
    <t>lör</t>
  </si>
  <si>
    <t>A</t>
  </si>
  <si>
    <t>sön</t>
  </si>
  <si>
    <t>3.6</t>
  </si>
  <si>
    <t>23.8</t>
  </si>
  <si>
    <t>Storskär</t>
  </si>
  <si>
    <t>SGPD</t>
  </si>
  <si>
    <t>503</t>
  </si>
  <si>
    <t>2026-05-08 t.o.m. 2026-06-14 samt 2026-08-19 t.o.m. 2026-08-30</t>
  </si>
  <si>
    <t>Onsdag: Övning 10:00-10:30</t>
  </si>
  <si>
    <t>2026-08-31 t.o.m. 2026-09-13</t>
  </si>
  <si>
    <t>3.6: Övning 10:00-10:30</t>
  </si>
  <si>
    <t>M/S</t>
  </si>
  <si>
    <t>Västan</t>
  </si>
  <si>
    <t>SFUK</t>
  </si>
  <si>
    <t>504</t>
  </si>
  <si>
    <t>2026-05-08 t.o.m. 2026-06-14</t>
  </si>
  <si>
    <t>2026-08-19 t.o.m. 2026-09-13</t>
  </si>
  <si>
    <t>Waxholm I</t>
  </si>
  <si>
    <t>SKMI</t>
  </si>
  <si>
    <t>513</t>
  </si>
  <si>
    <t>2026-05-14 t.o.m. 2026-06-14 samt 2026-10-?? t.o.m. 2026-10-?? (hel vecka)</t>
  </si>
  <si>
    <t>tis&gt;</t>
  </si>
  <si>
    <t>&lt;ons&gt;</t>
  </si>
  <si>
    <t>&lt;tor</t>
  </si>
  <si>
    <t>Söndag: Fartygsmöte 09:25-09:55</t>
  </si>
  <si>
    <t xml:space="preserve">2026-05-14 t.o.m. 2026-06-14 samt 2026-10-?? t.o.m. 2026-10-?? (kortpass) </t>
  </si>
  <si>
    <t>mån-tor</t>
  </si>
  <si>
    <t>fre-mån</t>
  </si>
  <si>
    <t>1.4</t>
  </si>
  <si>
    <t>2.4</t>
  </si>
  <si>
    <t>3.4</t>
  </si>
  <si>
    <t>4.4</t>
  </si>
  <si>
    <t>5.4</t>
  </si>
  <si>
    <t>6.4</t>
  </si>
  <si>
    <t>6.6</t>
  </si>
  <si>
    <t>13.5</t>
  </si>
  <si>
    <t>Waxholm II</t>
  </si>
  <si>
    <t>SKNW</t>
  </si>
  <si>
    <t>514</t>
  </si>
  <si>
    <t>5902</t>
  </si>
  <si>
    <t>2026-04-02 t.o.m. 2026-05-07 samt 2026-09-14 t.o.m. 2026-12-11</t>
  </si>
  <si>
    <t>Torsdag: Övning, underhåll m.m.</t>
  </si>
  <si>
    <t>fre&gt;</t>
  </si>
  <si>
    <t>&lt;lör</t>
  </si>
  <si>
    <t>12.5</t>
  </si>
  <si>
    <t>SFTJ</t>
  </si>
  <si>
    <t>519</t>
  </si>
  <si>
    <t>2026-04-02 t.o.m. 2026-06-14</t>
  </si>
  <si>
    <t>&lt;lör&gt;</t>
  </si>
  <si>
    <t>&lt;sön</t>
  </si>
  <si>
    <t>&lt;3.4</t>
  </si>
  <si>
    <t>7.4</t>
  </si>
  <si>
    <t>29.4</t>
  </si>
  <si>
    <t>&lt;1.5</t>
  </si>
  <si>
    <t>2.5</t>
  </si>
  <si>
    <t>11.5</t>
  </si>
  <si>
    <t>&lt;14.5</t>
  </si>
  <si>
    <t>15.5&gt;</t>
  </si>
  <si>
    <t>&lt;16.5&gt;</t>
  </si>
  <si>
    <t>&lt;17.5</t>
  </si>
  <si>
    <t>&lt;6.6</t>
  </si>
  <si>
    <t>7.6</t>
  </si>
  <si>
    <t>8.6</t>
  </si>
  <si>
    <t>2026-09-14 t.o.m. 2026-12-11</t>
  </si>
  <si>
    <t>30.10</t>
  </si>
  <si>
    <t>31.10</t>
  </si>
  <si>
    <t>Roslagen</t>
  </si>
  <si>
    <t>SFYZ</t>
  </si>
  <si>
    <t>520</t>
  </si>
  <si>
    <t>2026-04-02 t.o.m. 2026-05-07</t>
  </si>
  <si>
    <t>2026-05-08 t.o.m. 2026-06-18</t>
  </si>
  <si>
    <t>1.5</t>
  </si>
  <si>
    <t>14.5</t>
  </si>
  <si>
    <t>15.5</t>
  </si>
  <si>
    <t>&lt;31.10</t>
  </si>
  <si>
    <t>Vindöga</t>
  </si>
  <si>
    <t>SSRA</t>
  </si>
  <si>
    <t>522</t>
  </si>
  <si>
    <t>5901</t>
  </si>
  <si>
    <t>Solöga</t>
  </si>
  <si>
    <t>SFYX</t>
  </si>
  <si>
    <t>523</t>
  </si>
  <si>
    <t>Värmdö</t>
  </si>
  <si>
    <t>SMXZ</t>
  </si>
  <si>
    <t>535</t>
  </si>
  <si>
    <t>&lt;mån</t>
  </si>
  <si>
    <t>lör&gt;</t>
  </si>
  <si>
    <t>&lt;sön&gt;</t>
  </si>
  <si>
    <t>&lt;4.4</t>
  </si>
  <si>
    <t>28.4</t>
  </si>
  <si>
    <t>30.4</t>
  </si>
  <si>
    <t>3.5</t>
  </si>
  <si>
    <t>4.5</t>
  </si>
  <si>
    <t>&lt;11.5</t>
  </si>
  <si>
    <t>14.5&gt;</t>
  </si>
  <si>
    <t>&lt;15.5</t>
  </si>
  <si>
    <t>5.6</t>
  </si>
  <si>
    <t>SBNM</t>
  </si>
  <si>
    <t>536</t>
  </si>
  <si>
    <t>3.4&gt;</t>
  </si>
  <si>
    <t>4.4&gt;</t>
  </si>
  <si>
    <t>&lt;5.4</t>
  </si>
  <si>
    <t>6.4&gt;</t>
  </si>
  <si>
    <t>&lt;7.4</t>
  </si>
  <si>
    <t>2.5&gt;</t>
  </si>
  <si>
    <t>&lt;3.5&gt;</t>
  </si>
  <si>
    <t>&lt;4.5</t>
  </si>
  <si>
    <t>13.5&gt;</t>
  </si>
  <si>
    <t>sön&gt;</t>
  </si>
  <si>
    <t>Väddö</t>
  </si>
  <si>
    <t>SCFR</t>
  </si>
  <si>
    <t>537</t>
  </si>
  <si>
    <t>&lt;2.5</t>
  </si>
  <si>
    <t>1.11</t>
  </si>
  <si>
    <t>SCRX</t>
  </si>
  <si>
    <t>538</t>
  </si>
  <si>
    <t>2.4&gt;</t>
  </si>
  <si>
    <t>&lt;3.4&gt;</t>
  </si>
  <si>
    <t>5.4&gt;</t>
  </si>
  <si>
    <t>&lt;6.4&gt;</t>
  </si>
  <si>
    <t>6.6&gt;</t>
  </si>
  <si>
    <t>&lt;7.6&gt;</t>
  </si>
  <si>
    <t>&lt;8.6</t>
  </si>
  <si>
    <t>2026-09-14 t.o.m. 2026-11-01</t>
  </si>
  <si>
    <t>2026-11-02 t.o.m. 2026-12-11</t>
  </si>
  <si>
    <t>Vaxö</t>
  </si>
  <si>
    <t>539</t>
  </si>
  <si>
    <t>&lt;3.5</t>
  </si>
  <si>
    <t>&lt;14.5&gt;</t>
  </si>
  <si>
    <t>Saxaren</t>
  </si>
  <si>
    <t>SKHW</t>
  </si>
  <si>
    <t>540</t>
  </si>
  <si>
    <t>2026-04-02 t.o.m. 2026-06-14 samt 2026-08-19 t.o.m. 2026-09-13</t>
  </si>
  <si>
    <t>SBFW</t>
  </si>
  <si>
    <t>545</t>
  </si>
  <si>
    <t>2026-04-02 t.o.m. 2026-05-12 (hel vecka)</t>
  </si>
  <si>
    <t>2026-04-02 t.o.m. 2026-05-12 (kortpass)</t>
  </si>
  <si>
    <t>Sandhamn</t>
  </si>
  <si>
    <t>SGEF</t>
  </si>
  <si>
    <t>546</t>
  </si>
  <si>
    <t>SGER</t>
  </si>
  <si>
    <t>547</t>
  </si>
  <si>
    <t>2026-08-19 t.o.m. 2026-09-13 (hel vecka)</t>
  </si>
  <si>
    <t>2026-08-19 t.o.m. 2026-09-13 (kortpass)</t>
  </si>
  <si>
    <t>14.9</t>
  </si>
  <si>
    <t>Nämdö</t>
  </si>
  <si>
    <t>SMRN</t>
  </si>
  <si>
    <t>548</t>
  </si>
  <si>
    <t>2026-04-07 t.o.m. 2025-05-07</t>
  </si>
  <si>
    <t>26.11</t>
  </si>
  <si>
    <t>SKBN</t>
  </si>
  <si>
    <t>549</t>
  </si>
  <si>
    <t>2026-10-?? t.o.m. 2026-11-26 (hel vecka)</t>
  </si>
  <si>
    <t>2026-10-?? t.o.m. 2026-11-26 (kortpass)</t>
  </si>
  <si>
    <t>~okt</t>
  </si>
  <si>
    <t>SHKE</t>
  </si>
  <si>
    <t>550</t>
  </si>
  <si>
    <t>5300</t>
  </si>
  <si>
    <t>2026-04-02 t.o.m. 2026-06-14 t.o.m. 2026-08-19 t.o.m. 2026-12-11</t>
  </si>
  <si>
    <t> </t>
  </si>
  <si>
    <t>5,8</t>
  </si>
  <si>
    <t>10.5</t>
  </si>
  <si>
    <t>SBEQ</t>
  </si>
  <si>
    <t>554</t>
  </si>
  <si>
    <t>Fredag påmönstring: Utökad tid för underhåll etc.</t>
  </si>
  <si>
    <t>Viggen</t>
  </si>
  <si>
    <t>SDBK</t>
  </si>
  <si>
    <t>555</t>
  </si>
  <si>
    <t>5400</t>
  </si>
  <si>
    <t>Sjögull</t>
  </si>
  <si>
    <t>SKLJ</t>
  </si>
  <si>
    <t>671</t>
  </si>
  <si>
    <t>Fredag: Fartygsmöte 10:30-11:00 + utökad tid för övning, underhåll etc.</t>
  </si>
  <si>
    <t>Fredag: Utökad tid påmönstring</t>
  </si>
  <si>
    <t>2026-08-19 t.o.m. 2026-08-30</t>
  </si>
  <si>
    <t>Sjöbris</t>
  </si>
  <si>
    <t>SLXP</t>
  </si>
  <si>
    <t>672</t>
  </si>
  <si>
    <t>2026-04-02 t.o.m. 2026-06-18</t>
  </si>
  <si>
    <t>Riddarfjärden</t>
  </si>
  <si>
    <t>SLAI</t>
  </si>
  <si>
    <t>673</t>
  </si>
  <si>
    <t>5700</t>
  </si>
  <si>
    <t>Sunnan</t>
  </si>
  <si>
    <t>SIAG</t>
  </si>
  <si>
    <t>676</t>
  </si>
  <si>
    <t>5500</t>
  </si>
  <si>
    <t>Rex av Stockholm</t>
  </si>
  <si>
    <t>SLWF</t>
  </si>
  <si>
    <t>677</t>
  </si>
  <si>
    <t>Östan</t>
  </si>
  <si>
    <t>SDTW</t>
  </si>
  <si>
    <t>679</t>
  </si>
  <si>
    <t>tor&gt;</t>
  </si>
  <si>
    <t>&lt;fre</t>
  </si>
  <si>
    <t>Onsdag: Utökad tid avmönstring</t>
  </si>
  <si>
    <t>SGLN</t>
  </si>
  <si>
    <t>680</t>
  </si>
  <si>
    <t>Mysing</t>
  </si>
  <si>
    <t>SGPC</t>
  </si>
  <si>
    <t>681</t>
  </si>
  <si>
    <t>2026-04-02 t.o.m. 2026-06-14 samt 2026-08-19 t.o.m. 2026-12-11</t>
  </si>
  <si>
    <t>Fredag: Fartygsmöte 15:35-16:05</t>
  </si>
  <si>
    <t>12.5: Fartygsmöte 13:15-13:45</t>
  </si>
  <si>
    <t>SJYC</t>
  </si>
  <si>
    <t>683</t>
  </si>
  <si>
    <t>Torsdag: Utökad tid för övning, underhåll m.m.</t>
  </si>
  <si>
    <t>Onsdag: Utökad tid för proviantering</t>
  </si>
  <si>
    <t>Silverö</t>
  </si>
  <si>
    <t>SDAK</t>
  </si>
  <si>
    <t>691</t>
  </si>
  <si>
    <t>Lux</t>
  </si>
  <si>
    <t>SBIJ</t>
  </si>
  <si>
    <t>700</t>
  </si>
  <si>
    <t>Skarpö</t>
  </si>
  <si>
    <t>SLZE</t>
  </si>
  <si>
    <t>736</t>
  </si>
  <si>
    <t>SEJW</t>
  </si>
  <si>
    <t>751</t>
  </si>
  <si>
    <t>2026-04-02 t.o.m. 2026-05-07 samt 2026-09-14 t.o.m. 2026-11-01</t>
  </si>
  <si>
    <t>Måndag påmönstring: Utökad tid för övning, rustning m.m.</t>
  </si>
  <si>
    <t>&lt;1.11&gt;</t>
  </si>
  <si>
    <t>&lt;2.11</t>
  </si>
  <si>
    <t>2.11</t>
  </si>
  <si>
    <t>Lusca</t>
  </si>
  <si>
    <t>SFE 2483</t>
  </si>
  <si>
    <t>783</t>
  </si>
  <si>
    <t>E/S</t>
  </si>
  <si>
    <t>Nova</t>
  </si>
  <si>
    <t>SFE 5373</t>
  </si>
  <si>
    <t>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</si>
</sst>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  <family val="2"/>
      <charset val="1"/>
    </font>
    <font>
      <sz val="11"/>
      <color theme="1"/>
      <name val="Calibri"/>
      <family val="2"/>
      <charset val="1"/>
    </font>
    <font>
      <b/>
      <sz val="10"/>
      <name val="Arial"/>
      <family val="2"/>
      <charset val="1"/>
    </font>
    <font>
      <sz val="10"/>
      <color theme="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b/>
      <sz val="8"/>
      <color rgb="FFFF0000"/>
      <name val="Arial"/>
      <family val="2"/>
      <charset val="1"/>
    </font>
    <font>
      <sz val="10"/>
      <color rgb="FFFF6600"/>
      <name val="Arial"/>
      <family val="2"/>
      <charset val="1"/>
    </font>
    <font>
      <sz val="8"/>
      <name val="Arial"/>
      <family val="2"/>
      <charset val="1"/>
    </font>
    <font>
      <b/>
      <i/>
      <sz val="8"/>
      <color rgb="FFFF0000"/>
      <name val="Arial"/>
      <family val="2"/>
      <charset val="1"/>
    </font>
    <font>
      <b/>
      <sz val="8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4" tint="0.79979857783745845"/>
        <bgColor rgb="FFD9D9D9"/>
      </patternFill>
    </fill>
    <fill>
      <patternFill patternType="solid">
        <fgColor rgb="FF92D050"/>
        <bgColor rgb="FFC0C0C0"/>
      </patternFill>
    </fill>
    <fill>
      <patternFill patternType="solid">
        <fgColor theme="0" tint="-0.14999847407452621"/>
        <bgColor rgb="FFDEEBF7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2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20" fontId="0" fillId="0" borderId="0" xfId="0" applyNumberFormat="1"/>
    <xf numFmtId="20" fontId="3" fillId="0" borderId="0" xfId="0" applyNumberFormat="1" applyFont="1"/>
    <xf numFmtId="20" fontId="0" fillId="0" borderId="0" xfId="0" applyNumberFormat="1" applyAlignment="1">
      <alignment horizontal="center"/>
    </xf>
    <xf numFmtId="20" fontId="4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right"/>
    </xf>
    <xf numFmtId="14" fontId="2" fillId="0" borderId="0" xfId="0" applyNumberFormat="1" applyFont="1"/>
    <xf numFmtId="20" fontId="5" fillId="0" borderId="0" xfId="0" applyNumberFormat="1" applyFont="1" applyAlignment="1">
      <alignment horizontal="center"/>
    </xf>
    <xf numFmtId="20" fontId="2" fillId="0" borderId="1" xfId="0" applyNumberFormat="1" applyFont="1" applyBorder="1"/>
    <xf numFmtId="20" fontId="0" fillId="0" borderId="1" xfId="0" applyNumberFormat="1" applyBorder="1"/>
    <xf numFmtId="20" fontId="6" fillId="0" borderId="1" xfId="0" applyNumberFormat="1" applyFont="1" applyBorder="1"/>
    <xf numFmtId="20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20" fontId="7" fillId="0" borderId="1" xfId="0" applyNumberFormat="1" applyFont="1" applyBorder="1"/>
    <xf numFmtId="20" fontId="2" fillId="0" borderId="0" xfId="0" applyNumberFormat="1" applyFont="1"/>
    <xf numFmtId="20" fontId="0" fillId="0" borderId="2" xfId="0" applyNumberFormat="1" applyBorder="1"/>
    <xf numFmtId="20" fontId="0" fillId="0" borderId="3" xfId="0" applyNumberFormat="1" applyBorder="1"/>
    <xf numFmtId="20" fontId="0" fillId="0" borderId="4" xfId="0" applyNumberFormat="1" applyBorder="1"/>
    <xf numFmtId="0" fontId="0" fillId="0" borderId="4" xfId="0" applyBorder="1"/>
    <xf numFmtId="20" fontId="0" fillId="0" borderId="5" xfId="0" applyNumberFormat="1" applyBorder="1"/>
    <xf numFmtId="20" fontId="0" fillId="0" borderId="6" xfId="0" applyNumberFormat="1" applyBorder="1"/>
    <xf numFmtId="0" fontId="0" fillId="0" borderId="6" xfId="0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0" fontId="0" fillId="0" borderId="9" xfId="0" applyNumberFormat="1" applyBorder="1"/>
    <xf numFmtId="20" fontId="0" fillId="0" borderId="10" xfId="0" applyNumberFormat="1" applyBorder="1"/>
    <xf numFmtId="20" fontId="0" fillId="0" borderId="10" xfId="0" applyNumberFormat="1" applyBorder="1" applyAlignment="1">
      <alignment horizontal="center"/>
    </xf>
    <xf numFmtId="164" fontId="0" fillId="0" borderId="10" xfId="0" applyNumberFormat="1" applyBorder="1"/>
    <xf numFmtId="20" fontId="0" fillId="0" borderId="11" xfId="0" applyNumberFormat="1" applyBorder="1"/>
    <xf numFmtId="0" fontId="0" fillId="0" borderId="11" xfId="0" applyBorder="1"/>
    <xf numFmtId="0" fontId="2" fillId="0" borderId="12" xfId="0" applyFont="1" applyBorder="1" applyAlignment="1">
      <alignment horizontal="center"/>
    </xf>
    <xf numFmtId="164" fontId="0" fillId="0" borderId="0" xfId="0" applyNumberFormat="1"/>
    <xf numFmtId="0" fontId="8" fillId="0" borderId="0" xfId="0" applyFont="1"/>
    <xf numFmtId="20" fontId="9" fillId="0" borderId="0" xfId="0" applyNumberFormat="1" applyFont="1"/>
    <xf numFmtId="20" fontId="0" fillId="0" borderId="13" xfId="0" applyNumberFormat="1" applyBorder="1"/>
    <xf numFmtId="20" fontId="0" fillId="0" borderId="14" xfId="0" applyNumberFormat="1" applyBorder="1"/>
    <xf numFmtId="20" fontId="5" fillId="0" borderId="14" xfId="0" applyNumberFormat="1" applyFont="1" applyBorder="1" applyAlignment="1">
      <alignment horizontal="center"/>
    </xf>
    <xf numFmtId="20" fontId="0" fillId="2" borderId="15" xfId="0" applyNumberFormat="1" applyFill="1" applyBorder="1"/>
    <xf numFmtId="20" fontId="0" fillId="2" borderId="14" xfId="0" applyNumberFormat="1" applyFill="1" applyBorder="1"/>
    <xf numFmtId="20" fontId="5" fillId="2" borderId="14" xfId="0" applyNumberFormat="1" applyFont="1" applyFill="1" applyBorder="1" applyAlignment="1">
      <alignment horizontal="center"/>
    </xf>
    <xf numFmtId="20" fontId="5" fillId="3" borderId="14" xfId="0" applyNumberFormat="1" applyFont="1" applyFill="1" applyBorder="1" applyAlignment="1">
      <alignment horizontal="center"/>
    </xf>
    <xf numFmtId="20" fontId="5" fillId="3" borderId="15" xfId="0" applyNumberFormat="1" applyFont="1" applyFill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20" fontId="2" fillId="0" borderId="14" xfId="0" applyNumberFormat="1" applyFon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20" fontId="2" fillId="3" borderId="14" xfId="0" applyNumberFormat="1" applyFont="1" applyFill="1" applyBorder="1" applyAlignment="1">
      <alignment horizontal="center"/>
    </xf>
    <xf numFmtId="20" fontId="2" fillId="3" borderId="15" xfId="0" applyNumberFormat="1" applyFont="1" applyFill="1" applyBorder="1" applyAlignment="1">
      <alignment horizontal="center"/>
    </xf>
    <xf numFmtId="20" fontId="2" fillId="0" borderId="17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0" fillId="2" borderId="12" xfId="0" applyNumberForma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20" fontId="0" fillId="0" borderId="16" xfId="0" applyNumberFormat="1" applyBorder="1" applyAlignment="1">
      <alignment horizontal="center"/>
    </xf>
    <xf numFmtId="20" fontId="0" fillId="0" borderId="19" xfId="0" applyNumberFormat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2" borderId="16" xfId="0" applyNumberFormat="1" applyFill="1" applyBorder="1" applyAlignment="1">
      <alignment horizontal="right"/>
    </xf>
    <xf numFmtId="20" fontId="0" fillId="2" borderId="20" xfId="0" applyNumberFormat="1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20" fontId="0" fillId="3" borderId="15" xfId="0" applyNumberFormat="1" applyFill="1" applyBorder="1" applyAlignment="1">
      <alignment horizontal="center"/>
    </xf>
    <xf numFmtId="20" fontId="0" fillId="3" borderId="19" xfId="0" applyNumberFormat="1" applyFill="1" applyBorder="1" applyAlignment="1">
      <alignment horizontal="center"/>
    </xf>
    <xf numFmtId="20" fontId="0" fillId="0" borderId="20" xfId="0" applyNumberFormat="1" applyBorder="1" applyAlignment="1">
      <alignment horizontal="center"/>
    </xf>
    <xf numFmtId="20" fontId="0" fillId="0" borderId="17" xfId="0" applyNumberFormat="1" applyBorder="1" applyAlignment="1">
      <alignment horizontal="center"/>
    </xf>
    <xf numFmtId="20" fontId="0" fillId="3" borderId="14" xfId="0" applyNumberFormat="1" applyFill="1" applyBorder="1" applyAlignment="1">
      <alignment horizontal="center"/>
    </xf>
    <xf numFmtId="20" fontId="0" fillId="2" borderId="14" xfId="0" applyNumberFormat="1" applyFill="1" applyBorder="1" applyAlignment="1">
      <alignment horizontal="center"/>
    </xf>
    <xf numFmtId="20" fontId="0" fillId="2" borderId="15" xfId="0" applyNumberFormat="1" applyFill="1" applyBorder="1" applyAlignment="1">
      <alignment horizontal="center"/>
    </xf>
    <xf numFmtId="20" fontId="0" fillId="0" borderId="15" xfId="0" applyNumberFormat="1" applyBorder="1" applyAlignment="1">
      <alignment horizontal="center"/>
    </xf>
    <xf numFmtId="20" fontId="0" fillId="2" borderId="19" xfId="0" applyNumberFormat="1" applyFill="1" applyBorder="1" applyAlignment="1">
      <alignment horizontal="center"/>
    </xf>
    <xf numFmtId="20" fontId="0" fillId="3" borderId="20" xfId="0" applyNumberFormat="1" applyFill="1" applyBorder="1" applyAlignment="1">
      <alignment horizontal="center"/>
    </xf>
    <xf numFmtId="164" fontId="0" fillId="2" borderId="21" xfId="0" applyNumberFormat="1" applyFill="1" applyBorder="1" applyAlignment="1">
      <alignment horizontal="center"/>
    </xf>
    <xf numFmtId="164" fontId="0" fillId="2" borderId="22" xfId="0" applyNumberFormat="1" applyFill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20" fontId="7" fillId="0" borderId="0" xfId="0" applyNumberFormat="1" applyFont="1"/>
    <xf numFmtId="14" fontId="2" fillId="0" borderId="0" xfId="0" applyNumberFormat="1" applyFont="1" applyAlignment="1">
      <alignment horizontal="right"/>
    </xf>
    <xf numFmtId="20" fontId="0" fillId="4" borderId="0" xfId="0" applyNumberFormat="1" applyFill="1"/>
    <xf numFmtId="20" fontId="0" fillId="2" borderId="0" xfId="0" applyNumberFormat="1" applyFill="1"/>
    <xf numFmtId="20" fontId="0" fillId="5" borderId="0" xfId="0" applyNumberFormat="1" applyFill="1"/>
    <xf numFmtId="20" fontId="0" fillId="0" borderId="23" xfId="0" applyNumberFormat="1" applyBorder="1" applyAlignment="1">
      <alignment horizontal="center"/>
    </xf>
    <xf numFmtId="20" fontId="0" fillId="0" borderId="24" xfId="0" applyNumberFormat="1" applyBorder="1" applyAlignment="1">
      <alignment horizontal="center"/>
    </xf>
    <xf numFmtId="20" fontId="0" fillId="2" borderId="10" xfId="0" applyNumberFormat="1" applyFill="1" applyBorder="1" applyAlignment="1">
      <alignment horizontal="center"/>
    </xf>
    <xf numFmtId="20" fontId="0" fillId="2" borderId="23" xfId="0" applyNumberFormat="1" applyFill="1" applyBorder="1" applyAlignment="1">
      <alignment horizontal="right"/>
    </xf>
    <xf numFmtId="20" fontId="0" fillId="2" borderId="25" xfId="0" applyNumberFormat="1" applyFill="1" applyBorder="1" applyAlignment="1">
      <alignment horizontal="center"/>
    </xf>
    <xf numFmtId="20" fontId="0" fillId="3" borderId="10" xfId="0" applyNumberFormat="1" applyFill="1" applyBorder="1" applyAlignment="1">
      <alignment horizontal="center"/>
    </xf>
    <xf numFmtId="20" fontId="0" fillId="3" borderId="24" xfId="0" applyNumberFormat="1" applyFill="1" applyBorder="1" applyAlignment="1">
      <alignment horizontal="center"/>
    </xf>
    <xf numFmtId="20" fontId="0" fillId="0" borderId="25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20" fontId="0" fillId="0" borderId="27" xfId="0" applyNumberFormat="1" applyBorder="1" applyAlignment="1">
      <alignment horizontal="center"/>
    </xf>
    <xf numFmtId="20" fontId="0" fillId="2" borderId="28" xfId="0" applyNumberFormat="1" applyFill="1" applyBorder="1" applyAlignment="1">
      <alignment horizontal="center"/>
    </xf>
    <xf numFmtId="20" fontId="0" fillId="2" borderId="26" xfId="0" applyNumberFormat="1" applyFill="1" applyBorder="1" applyAlignment="1">
      <alignment horizontal="right"/>
    </xf>
    <xf numFmtId="20" fontId="0" fillId="2" borderId="29" xfId="0" applyNumberFormat="1" applyFill="1" applyBorder="1" applyAlignment="1">
      <alignment horizontal="center"/>
    </xf>
    <xf numFmtId="20" fontId="0" fillId="3" borderId="28" xfId="0" applyNumberFormat="1" applyFill="1" applyBorder="1" applyAlignment="1">
      <alignment horizontal="center"/>
    </xf>
    <xf numFmtId="20" fontId="0" fillId="3" borderId="29" xfId="0" applyNumberFormat="1" applyFill="1" applyBorder="1" applyAlignment="1">
      <alignment horizontal="center"/>
    </xf>
    <xf numFmtId="20" fontId="0" fillId="3" borderId="27" xfId="0" applyNumberFormat="1" applyFill="1" applyBorder="1" applyAlignment="1">
      <alignment horizontal="center"/>
    </xf>
    <xf numFmtId="20" fontId="0" fillId="2" borderId="27" xfId="0" applyNumberFormat="1" applyFill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20" fontId="0" fillId="0" borderId="29" xfId="0" applyNumberFormat="1" applyBorder="1" applyAlignment="1">
      <alignment horizontal="center"/>
    </xf>
    <xf numFmtId="20" fontId="0" fillId="0" borderId="30" xfId="0" applyNumberFormat="1" applyBorder="1" applyAlignment="1">
      <alignment horizontal="center"/>
    </xf>
    <xf numFmtId="20" fontId="7" fillId="2" borderId="0" xfId="0" applyNumberFormat="1" applyFont="1" applyFill="1"/>
    <xf numFmtId="0" fontId="0" fillId="2" borderId="0" xfId="0" applyFill="1"/>
    <xf numFmtId="20" fontId="0" fillId="6" borderId="27" xfId="0" applyNumberFormat="1" applyFill="1" applyBorder="1" applyAlignment="1">
      <alignment horizontal="center"/>
    </xf>
    <xf numFmtId="164" fontId="0" fillId="6" borderId="26" xfId="0" applyNumberFormat="1" applyFill="1" applyBorder="1" applyAlignment="1">
      <alignment horizontal="center"/>
    </xf>
    <xf numFmtId="20" fontId="0" fillId="6" borderId="26" xfId="0" applyNumberFormat="1" applyFill="1" applyBorder="1" applyAlignment="1">
      <alignment horizontal="center"/>
    </xf>
    <xf numFmtId="0" fontId="2" fillId="0" borderId="0" xfId="0" applyFont="1" applyAlignment="1">
      <alignment horizontal="right"/>
    </xf>
    <xf numFmtId="164" fontId="0" fillId="6" borderId="21" xfId="0" applyNumberFormat="1" applyFill="1" applyBorder="1" applyAlignment="1">
      <alignment horizontal="center"/>
    </xf>
    <xf numFmtId="164" fontId="0" fillId="6" borderId="22" xfId="0" applyNumberFormat="1" applyFill="1" applyBorder="1" applyAlignment="1">
      <alignment horizontal="center"/>
    </xf>
    <xf numFmtId="20" fontId="10" fillId="0" borderId="0" xfId="0" applyNumberFormat="1" applyFont="1"/>
    <xf numFmtId="20" fontId="0" fillId="2" borderId="31" xfId="0" applyNumberFormat="1" applyFill="1" applyBorder="1" applyAlignment="1">
      <alignment horizontal="center"/>
    </xf>
    <xf numFmtId="20" fontId="0" fillId="2" borderId="16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4" fontId="2" fillId="0" borderId="0" xfId="0" applyNumberFormat="1" applyFont="1" applyAlignment="1">
      <alignment horizontal="center"/>
    </xf>
    <xf numFmtId="20" fontId="5" fillId="2" borderId="26" xfId="0" applyNumberFormat="1" applyFont="1" applyFill="1" applyBorder="1" applyAlignment="1">
      <alignment horizontal="center"/>
    </xf>
    <xf numFmtId="20" fontId="0" fillId="2" borderId="26" xfId="0" applyNumberFormat="1" applyFill="1" applyBorder="1" applyAlignment="1">
      <alignment horizontal="center"/>
    </xf>
    <xf numFmtId="20" fontId="0" fillId="0" borderId="28" xfId="0" applyNumberFormat="1" applyBorder="1" applyAlignment="1">
      <alignment horizontal="center"/>
    </xf>
    <xf numFmtId="20" fontId="0" fillId="2" borderId="23" xfId="0" applyNumberFormat="1" applyFill="1" applyBorder="1" applyAlignment="1">
      <alignment horizontal="center"/>
    </xf>
    <xf numFmtId="20" fontId="0" fillId="2" borderId="24" xfId="0" applyNumberFormat="1" applyFill="1" applyBorder="1" applyAlignment="1">
      <alignment horizontal="center"/>
    </xf>
    <xf numFmtId="2" fontId="5" fillId="2" borderId="2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0" fontId="5" fillId="2" borderId="16" xfId="0" applyNumberFormat="1" applyFont="1" applyFill="1" applyBorder="1" applyAlignment="1">
      <alignment horizontal="center"/>
    </xf>
    <xf numFmtId="0" fontId="11" fillId="0" borderId="0" xfId="0" applyFont="1"/>
    <xf numFmtId="0" fontId="8" fillId="2" borderId="0" xfId="0" applyFont="1" applyFill="1"/>
    <xf numFmtId="20" fontId="0" fillId="2" borderId="13" xfId="0" applyNumberFormat="1" applyFill="1" applyBorder="1"/>
    <xf numFmtId="20" fontId="2" fillId="2" borderId="16" xfId="0" applyNumberFormat="1" applyFont="1" applyFill="1" applyBorder="1" applyAlignment="1">
      <alignment horizontal="center"/>
    </xf>
    <xf numFmtId="0" fontId="0" fillId="2" borderId="1" xfId="0" applyFill="1" applyBorder="1"/>
    <xf numFmtId="20" fontId="0" fillId="2" borderId="32" xfId="0" applyNumberFormat="1" applyFill="1" applyBorder="1" applyAlignment="1">
      <alignment horizontal="center"/>
    </xf>
    <xf numFmtId="20" fontId="0" fillId="2" borderId="33" xfId="0" applyNumberFormat="1" applyFill="1" applyBorder="1" applyAlignment="1">
      <alignment horizontal="center"/>
    </xf>
    <xf numFmtId="20" fontId="0" fillId="2" borderId="34" xfId="0" applyNumberFormat="1" applyFill="1" applyBorder="1" applyAlignment="1">
      <alignment horizontal="center"/>
    </xf>
    <xf numFmtId="20" fontId="0" fillId="0" borderId="34" xfId="0" applyNumberFormat="1" applyBorder="1" applyAlignment="1">
      <alignment horizontal="center"/>
    </xf>
    <xf numFmtId="20" fontId="0" fillId="2" borderId="32" xfId="0" applyNumberFormat="1" applyFill="1" applyBorder="1" applyAlignment="1">
      <alignment horizontal="right"/>
    </xf>
    <xf numFmtId="20" fontId="0" fillId="2" borderId="35" xfId="0" applyNumberFormat="1" applyFill="1" applyBorder="1" applyAlignment="1">
      <alignment horizontal="center"/>
    </xf>
    <xf numFmtId="20" fontId="0" fillId="3" borderId="34" xfId="0" applyNumberFormat="1" applyFill="1" applyBorder="1" applyAlignment="1">
      <alignment horizontal="center"/>
    </xf>
    <xf numFmtId="20" fontId="0" fillId="3" borderId="35" xfId="0" applyNumberFormat="1" applyFill="1" applyBorder="1" applyAlignment="1">
      <alignment horizontal="center"/>
    </xf>
    <xf numFmtId="20" fontId="0" fillId="3" borderId="33" xfId="0" applyNumberFormat="1" applyFill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20" fontId="0" fillId="0" borderId="35" xfId="0" applyNumberFormat="1" applyBorder="1" applyAlignment="1">
      <alignment horizontal="center"/>
    </xf>
    <xf numFmtId="20" fontId="0" fillId="0" borderId="32" xfId="0" applyNumberFormat="1" applyBorder="1" applyAlignment="1">
      <alignment horizontal="center"/>
    </xf>
    <xf numFmtId="20" fontId="0" fillId="0" borderId="22" xfId="0" applyNumberFormat="1" applyBorder="1" applyAlignment="1">
      <alignment horizontal="center"/>
    </xf>
    <xf numFmtId="0" fontId="7" fillId="0" borderId="0" xfId="0" applyFont="1"/>
    <xf numFmtId="20" fontId="5" fillId="0" borderId="16" xfId="0" applyNumberFormat="1" applyFont="1" applyBorder="1" applyAlignment="1">
      <alignment horizontal="center"/>
    </xf>
    <xf numFmtId="49" fontId="6" fillId="8" borderId="1" xfId="0" applyNumberFormat="1" applyFont="1" applyFill="1" applyBorder="1"/>
    <xf numFmtId="0" fontId="0" fillId="9" borderId="0" xfId="0" applyFill="1"/>
    <xf numFmtId="0" fontId="0" fillId="0" borderId="14" xfId="0" quotePrefix="1" applyBorder="1"/>
    <xf numFmtId="0" fontId="0" fillId="0" borderId="14" xfId="0" applyBorder="1"/>
    <xf numFmtId="0" fontId="0" fillId="9" borderId="14" xfId="0" applyFill="1" applyBorder="1"/>
    <xf numFmtId="0" fontId="0" fillId="9" borderId="14" xfId="0" quotePrefix="1" applyFill="1" applyBorder="1"/>
    <xf numFmtId="0" fontId="0" fillId="9" borderId="15" xfId="0" applyFill="1" applyBorder="1"/>
    <xf numFmtId="20" fontId="0" fillId="10" borderId="36" xfId="0" applyNumberFormat="1" applyFill="1" applyBorder="1"/>
    <xf numFmtId="0" fontId="13" fillId="0" borderId="37" xfId="0" applyFont="1" applyBorder="1"/>
    <xf numFmtId="0" fontId="0" fillId="11" borderId="0" xfId="0" applyFill="1"/>
    <xf numFmtId="0" fontId="0" fillId="11" borderId="0" xfId="0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9" borderId="0" xfId="0" applyFill="1" applyAlignment="1">
      <alignment horizontal="left"/>
    </xf>
    <xf numFmtId="20" fontId="0" fillId="9" borderId="38" xfId="0" applyNumberFormat="1" applyFill="1" applyBorder="1" applyAlignment="1">
      <alignment horizontal="center"/>
    </xf>
    <xf numFmtId="20" fontId="0" fillId="9" borderId="10" xfId="0" applyNumberFormat="1" applyFill="1" applyBorder="1" applyAlignment="1">
      <alignment horizontal="center"/>
    </xf>
    <xf numFmtId="20" fontId="0" fillId="0" borderId="39" xfId="0" applyNumberFormat="1" applyBorder="1"/>
    <xf numFmtId="20" fontId="0" fillId="0" borderId="40" xfId="0" applyNumberFormat="1" applyBorder="1"/>
    <xf numFmtId="20" fontId="5" fillId="3" borderId="40" xfId="0" applyNumberFormat="1" applyFont="1" applyFill="1" applyBorder="1" applyAlignment="1">
      <alignment horizontal="center"/>
    </xf>
    <xf numFmtId="20" fontId="5" fillId="0" borderId="41" xfId="0" applyNumberFormat="1" applyFont="1" applyBorder="1" applyAlignment="1">
      <alignment horizontal="center"/>
    </xf>
    <xf numFmtId="20" fontId="0" fillId="0" borderId="40" xfId="0" applyNumberFormat="1" applyBorder="1" applyAlignment="1">
      <alignment horizontal="center"/>
    </xf>
    <xf numFmtId="20" fontId="2" fillId="2" borderId="41" xfId="0" applyNumberFormat="1" applyFont="1" applyFill="1" applyBorder="1" applyAlignment="1">
      <alignment horizontal="center"/>
    </xf>
    <xf numFmtId="20" fontId="2" fillId="3" borderId="40" xfId="0" applyNumberFormat="1" applyFont="1" applyFill="1" applyBorder="1" applyAlignment="1">
      <alignment horizontal="center"/>
    </xf>
    <xf numFmtId="20" fontId="2" fillId="0" borderId="41" xfId="0" applyNumberFormat="1" applyFont="1" applyBorder="1" applyAlignment="1">
      <alignment horizontal="center"/>
    </xf>
    <xf numFmtId="20" fontId="0" fillId="3" borderId="40" xfId="0" applyNumberFormat="1" applyFill="1" applyBorder="1" applyAlignment="1">
      <alignment horizontal="center"/>
    </xf>
    <xf numFmtId="20" fontId="0" fillId="2" borderId="40" xfId="0" applyNumberFormat="1" applyFill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20" fontId="0" fillId="0" borderId="41" xfId="0" applyNumberFormat="1" applyBorder="1" applyAlignment="1">
      <alignment horizontal="center"/>
    </xf>
    <xf numFmtId="20" fontId="0" fillId="0" borderId="42" xfId="0" applyNumberFormat="1" applyBorder="1" applyAlignment="1">
      <alignment horizontal="center"/>
    </xf>
    <xf numFmtId="0" fontId="2" fillId="0" borderId="41" xfId="0" applyFont="1" applyBorder="1" applyAlignment="1">
      <alignment horizontal="center"/>
    </xf>
    <xf numFmtId="20" fontId="0" fillId="2" borderId="41" xfId="0" applyNumberFormat="1" applyFill="1" applyBorder="1" applyAlignment="1">
      <alignment horizontal="right"/>
    </xf>
    <xf numFmtId="20" fontId="0" fillId="0" borderId="43" xfId="0" applyNumberFormat="1" applyBorder="1" applyAlignment="1">
      <alignment horizontal="center"/>
    </xf>
    <xf numFmtId="20" fontId="0" fillId="2" borderId="43" xfId="0" applyNumberFormat="1" applyFill="1" applyBorder="1" applyAlignment="1">
      <alignment horizontal="right"/>
    </xf>
    <xf numFmtId="20" fontId="0" fillId="2" borderId="39" xfId="0" applyNumberFormat="1" applyFill="1" applyBorder="1" applyAlignment="1">
      <alignment horizontal="center"/>
    </xf>
    <xf numFmtId="20" fontId="0" fillId="2" borderId="44" xfId="0" applyNumberFormat="1" applyFill="1" applyBorder="1" applyAlignment="1">
      <alignment horizontal="center"/>
    </xf>
    <xf numFmtId="20" fontId="0" fillId="3" borderId="39" xfId="0" applyNumberFormat="1" applyFill="1" applyBorder="1" applyAlignment="1">
      <alignment horizontal="center"/>
    </xf>
    <xf numFmtId="20" fontId="0" fillId="3" borderId="44" xfId="0" applyNumberFormat="1" applyFill="1" applyBorder="1" applyAlignment="1">
      <alignment horizontal="center"/>
    </xf>
    <xf numFmtId="20" fontId="0" fillId="3" borderId="45" xfId="0" applyNumberFormat="1" applyFill="1" applyBorder="1" applyAlignment="1">
      <alignment horizontal="center"/>
    </xf>
    <xf numFmtId="20" fontId="0" fillId="2" borderId="45" xfId="0" applyNumberFormat="1" applyFill="1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20" fontId="0" fillId="0" borderId="46" xfId="0" applyNumberFormat="1" applyBorder="1" applyAlignment="1">
      <alignment horizontal="center"/>
    </xf>
    <xf numFmtId="20" fontId="0" fillId="2" borderId="41" xfId="0" applyNumberFormat="1" applyFill="1" applyBorder="1" applyAlignment="1">
      <alignment horizontal="center"/>
    </xf>
    <xf numFmtId="20" fontId="0" fillId="2" borderId="43" xfId="0" applyNumberFormat="1" applyFill="1" applyBorder="1" applyAlignment="1">
      <alignment horizontal="center"/>
    </xf>
    <xf numFmtId="20" fontId="0" fillId="0" borderId="45" xfId="0" applyNumberFormat="1" applyBorder="1" applyAlignment="1">
      <alignment horizontal="center"/>
    </xf>
    <xf numFmtId="20" fontId="0" fillId="0" borderId="39" xfId="0" applyNumberFormat="1" applyBorder="1" applyAlignment="1">
      <alignment horizontal="center"/>
    </xf>
    <xf numFmtId="20" fontId="0" fillId="0" borderId="44" xfId="0" applyNumberFormat="1" applyBorder="1" applyAlignment="1">
      <alignment horizontal="center"/>
    </xf>
    <xf numFmtId="20" fontId="5" fillId="2" borderId="41" xfId="0" applyNumberFormat="1" applyFont="1" applyFill="1" applyBorder="1" applyAlignment="1">
      <alignment horizontal="center"/>
    </xf>
    <xf numFmtId="20" fontId="0" fillId="2" borderId="42" xfId="0" applyNumberFormat="1" applyFill="1" applyBorder="1" applyAlignment="1">
      <alignment horizontal="center"/>
    </xf>
    <xf numFmtId="20" fontId="5" fillId="2" borderId="43" xfId="0" applyNumberFormat="1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20" fontId="0" fillId="6" borderId="45" xfId="0" applyNumberFormat="1" applyFill="1" applyBorder="1" applyAlignment="1">
      <alignment horizontal="center"/>
    </xf>
    <xf numFmtId="164" fontId="0" fillId="6" borderId="43" xfId="0" applyNumberFormat="1" applyFill="1" applyBorder="1" applyAlignment="1">
      <alignment horizontal="center"/>
    </xf>
    <xf numFmtId="20" fontId="0" fillId="6" borderId="43" xfId="0" applyNumberFormat="1" applyFill="1" applyBorder="1" applyAlignment="1">
      <alignment horizontal="center"/>
    </xf>
    <xf numFmtId="20" fontId="0" fillId="6" borderId="40" xfId="0" applyNumberFormat="1" applyFill="1" applyBorder="1" applyAlignment="1">
      <alignment horizontal="center"/>
    </xf>
    <xf numFmtId="164" fontId="0" fillId="6" borderId="41" xfId="0" applyNumberFormat="1" applyFill="1" applyBorder="1" applyAlignment="1">
      <alignment horizontal="center"/>
    </xf>
    <xf numFmtId="20" fontId="0" fillId="6" borderId="41" xfId="0" applyNumberForma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20" fontId="0" fillId="2" borderId="46" xfId="0" applyNumberForma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20" fontId="0" fillId="9" borderId="44" xfId="0" applyNumberFormat="1" applyFill="1" applyBorder="1" applyAlignment="1">
      <alignment horizontal="center"/>
    </xf>
    <xf numFmtId="20" fontId="5" fillId="7" borderId="41" xfId="0" applyNumberFormat="1" applyFont="1" applyFill="1" applyBorder="1" applyAlignment="1">
      <alignment horizontal="center"/>
    </xf>
    <xf numFmtId="0" fontId="12" fillId="0" borderId="47" xfId="0" applyFont="1" applyBorder="1" applyAlignment="1">
      <alignment horizontal="center"/>
    </xf>
    <xf numFmtId="20" fontId="0" fillId="0" borderId="47" xfId="0" applyNumberFormat="1" applyBorder="1"/>
    <xf numFmtId="0" fontId="0" fillId="0" borderId="48" xfId="0" applyBorder="1"/>
    <xf numFmtId="0" fontId="0" fillId="9" borderId="48" xfId="0" applyFill="1" applyBorder="1"/>
    <xf numFmtId="0" fontId="0" fillId="9" borderId="49" xfId="0" applyFill="1" applyBorder="1"/>
    <xf numFmtId="0" fontId="0" fillId="0" borderId="47" xfId="0" applyBorder="1" applyAlignment="1">
      <alignment horizontal="center"/>
    </xf>
    <xf numFmtId="20" fontId="0" fillId="0" borderId="48" xfId="0" applyNumberFormat="1" applyBorder="1" applyAlignment="1">
      <alignment horizontal="center"/>
    </xf>
    <xf numFmtId="0" fontId="13" fillId="0" borderId="50" xfId="0" applyFont="1" applyBorder="1" applyAlignment="1">
      <alignment horizontal="center"/>
    </xf>
    <xf numFmtId="20" fontId="0" fillId="0" borderId="51" xfId="0" applyNumberFormat="1" applyBorder="1"/>
    <xf numFmtId="20" fontId="0" fillId="0" borderId="52" xfId="0" applyNumberFormat="1" applyBorder="1"/>
    <xf numFmtId="20" fontId="5" fillId="3" borderId="52" xfId="0" applyNumberFormat="1" applyFont="1" applyFill="1" applyBorder="1" applyAlignment="1">
      <alignment horizontal="center"/>
    </xf>
    <xf numFmtId="20" fontId="5" fillId="0" borderId="53" xfId="0" applyNumberFormat="1" applyFont="1" applyBorder="1" applyAlignment="1">
      <alignment horizontal="center"/>
    </xf>
    <xf numFmtId="20" fontId="0" fillId="0" borderId="52" xfId="0" applyNumberFormat="1" applyBorder="1" applyAlignment="1">
      <alignment horizontal="center"/>
    </xf>
    <xf numFmtId="20" fontId="2" fillId="2" borderId="53" xfId="0" applyNumberFormat="1" applyFont="1" applyFill="1" applyBorder="1" applyAlignment="1">
      <alignment horizontal="center"/>
    </xf>
    <xf numFmtId="20" fontId="2" fillId="3" borderId="52" xfId="0" applyNumberFormat="1" applyFont="1" applyFill="1" applyBorder="1" applyAlignment="1">
      <alignment horizontal="center"/>
    </xf>
    <xf numFmtId="20" fontId="2" fillId="0" borderId="53" xfId="0" applyNumberFormat="1" applyFont="1" applyBorder="1" applyAlignment="1">
      <alignment horizontal="center"/>
    </xf>
    <xf numFmtId="20" fontId="0" fillId="3" borderId="52" xfId="0" applyNumberFormat="1" applyFill="1" applyBorder="1" applyAlignment="1">
      <alignment horizontal="center"/>
    </xf>
    <xf numFmtId="20" fontId="0" fillId="2" borderId="52" xfId="0" applyNumberFormat="1" applyFill="1" applyBorder="1" applyAlignment="1">
      <alignment horizontal="center"/>
    </xf>
    <xf numFmtId="164" fontId="0" fillId="0" borderId="53" xfId="0" applyNumberFormat="1" applyBorder="1" applyAlignment="1">
      <alignment horizontal="center"/>
    </xf>
    <xf numFmtId="20" fontId="0" fillId="0" borderId="53" xfId="0" applyNumberFormat="1" applyBorder="1" applyAlignment="1">
      <alignment horizontal="center"/>
    </xf>
    <xf numFmtId="20" fontId="0" fillId="0" borderId="54" xfId="0" applyNumberFormat="1" applyBorder="1" applyAlignment="1">
      <alignment horizontal="center"/>
    </xf>
    <xf numFmtId="0" fontId="2" fillId="0" borderId="53" xfId="0" applyFont="1" applyBorder="1" applyAlignment="1">
      <alignment horizontal="center"/>
    </xf>
    <xf numFmtId="20" fontId="0" fillId="2" borderId="53" xfId="0" applyNumberFormat="1" applyFill="1" applyBorder="1" applyAlignment="1">
      <alignment horizontal="right"/>
    </xf>
    <xf numFmtId="20" fontId="0" fillId="0" borderId="55" xfId="0" applyNumberFormat="1" applyBorder="1" applyAlignment="1">
      <alignment horizontal="center"/>
    </xf>
    <xf numFmtId="20" fontId="0" fillId="2" borderId="55" xfId="0" applyNumberFormat="1" applyFill="1" applyBorder="1" applyAlignment="1">
      <alignment horizontal="right"/>
    </xf>
    <xf numFmtId="20" fontId="0" fillId="2" borderId="51" xfId="0" applyNumberFormat="1" applyFill="1" applyBorder="1" applyAlignment="1">
      <alignment horizontal="center"/>
    </xf>
    <xf numFmtId="20" fontId="0" fillId="2" borderId="56" xfId="0" applyNumberFormat="1" applyFill="1" applyBorder="1" applyAlignment="1">
      <alignment horizontal="center"/>
    </xf>
    <xf numFmtId="20" fontId="0" fillId="3" borderId="51" xfId="0" applyNumberFormat="1" applyFill="1" applyBorder="1" applyAlignment="1">
      <alignment horizontal="center"/>
    </xf>
    <xf numFmtId="20" fontId="0" fillId="3" borderId="56" xfId="0" applyNumberFormat="1" applyFill="1" applyBorder="1" applyAlignment="1">
      <alignment horizontal="center"/>
    </xf>
    <xf numFmtId="20" fontId="0" fillId="3" borderId="57" xfId="0" applyNumberFormat="1" applyFill="1" applyBorder="1" applyAlignment="1">
      <alignment horizontal="center"/>
    </xf>
    <xf numFmtId="20" fontId="0" fillId="2" borderId="57" xfId="0" applyNumberFormat="1" applyFill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20" fontId="0" fillId="0" borderId="58" xfId="0" applyNumberFormat="1" applyBorder="1" applyAlignment="1">
      <alignment horizontal="center"/>
    </xf>
    <xf numFmtId="2" fontId="12" fillId="0" borderId="59" xfId="0" applyNumberFormat="1" applyFont="1" applyBorder="1" applyAlignment="1">
      <alignment horizontal="center"/>
    </xf>
    <xf numFmtId="20" fontId="0" fillId="2" borderId="53" xfId="0" applyNumberFormat="1" applyFill="1" applyBorder="1" applyAlignment="1">
      <alignment horizontal="center"/>
    </xf>
    <xf numFmtId="20" fontId="0" fillId="2" borderId="55" xfId="0" applyNumberFormat="1" applyFill="1" applyBorder="1" applyAlignment="1">
      <alignment horizontal="center"/>
    </xf>
    <xf numFmtId="20" fontId="0" fillId="0" borderId="57" xfId="0" applyNumberFormat="1" applyBorder="1" applyAlignment="1">
      <alignment horizontal="center"/>
    </xf>
    <xf numFmtId="20" fontId="0" fillId="0" borderId="51" xfId="0" applyNumberFormat="1" applyBorder="1" applyAlignment="1">
      <alignment horizontal="center"/>
    </xf>
    <xf numFmtId="20" fontId="0" fillId="0" borderId="56" xfId="0" applyNumberFormat="1" applyBorder="1" applyAlignment="1">
      <alignment horizontal="center"/>
    </xf>
    <xf numFmtId="20" fontId="5" fillId="2" borderId="53" xfId="0" applyNumberFormat="1" applyFont="1" applyFill="1" applyBorder="1" applyAlignment="1">
      <alignment horizontal="center"/>
    </xf>
    <xf numFmtId="20" fontId="0" fillId="2" borderId="54" xfId="0" applyNumberFormat="1" applyFill="1" applyBorder="1" applyAlignment="1">
      <alignment horizontal="center"/>
    </xf>
    <xf numFmtId="2" fontId="5" fillId="2" borderId="53" xfId="0" applyNumberFormat="1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20" fontId="5" fillId="2" borderId="55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47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topLeftCell="A25" zoomScaleNormal="100" workbookViewId="0">
      <selection activeCell="H57" sqref="H57"/>
    </sheetView>
  </sheetViews>
  <sheetFormatPr defaultColWidth="8.42578125" defaultRowHeight="12.75"/>
  <cols>
    <col min="1" max="1" width="12.7109375" customWidth="1"/>
    <col min="2" max="2" width="23.5703125" style="158" bestFit="1" customWidth="1"/>
  </cols>
  <sheetData>
    <row r="1" spans="1:4">
      <c r="A1" s="1" t="s">
        <v>0</v>
      </c>
      <c r="B1" s="159"/>
    </row>
    <row r="2" spans="1:4">
      <c r="A2" s="1"/>
      <c r="B2" s="159"/>
    </row>
    <row r="3" spans="1:4">
      <c r="A3" s="2" t="s">
        <v>1</v>
      </c>
      <c r="B3" s="2"/>
    </row>
    <row r="4" spans="1:4">
      <c r="A4" t="s">
        <v>2</v>
      </c>
      <c r="B4" s="159"/>
    </row>
    <row r="5" spans="1:4">
      <c r="A5" t="s">
        <v>3</v>
      </c>
      <c r="B5" s="159"/>
    </row>
    <row r="8" spans="1:4">
      <c r="A8" s="1" t="s">
        <v>4</v>
      </c>
    </row>
    <row r="10" spans="1:4">
      <c r="A10" s="148" t="s">
        <v>5</v>
      </c>
      <c r="B10" s="160">
        <v>260326</v>
      </c>
      <c r="C10" s="148"/>
    </row>
    <row r="12" spans="1:4">
      <c r="A12" t="s">
        <v>6</v>
      </c>
      <c r="B12" s="158" t="s">
        <v>7</v>
      </c>
      <c r="D12" t="s">
        <v>8</v>
      </c>
    </row>
    <row r="14" spans="1:4">
      <c r="A14" t="s">
        <v>9</v>
      </c>
      <c r="B14" s="158" t="s">
        <v>10</v>
      </c>
      <c r="C14" t="s">
        <v>11</v>
      </c>
      <c r="D14" t="s">
        <v>12</v>
      </c>
    </row>
    <row r="15" spans="1:4">
      <c r="A15" t="s">
        <v>9</v>
      </c>
      <c r="B15" s="158" t="s">
        <v>13</v>
      </c>
    </row>
    <row r="17" spans="1:3">
      <c r="A17" t="s">
        <v>14</v>
      </c>
      <c r="B17" s="158">
        <v>7.4</v>
      </c>
      <c r="C17" t="s">
        <v>15</v>
      </c>
    </row>
    <row r="19" spans="1:3">
      <c r="A19" t="s">
        <v>16</v>
      </c>
      <c r="B19" s="158" t="s">
        <v>17</v>
      </c>
      <c r="C19" t="s">
        <v>18</v>
      </c>
    </row>
    <row r="20" spans="1:3">
      <c r="A20" t="s">
        <v>16</v>
      </c>
      <c r="B20" s="158" t="s">
        <v>17</v>
      </c>
      <c r="C20" t="s">
        <v>19</v>
      </c>
    </row>
    <row r="22" spans="1:3">
      <c r="A22" t="s">
        <v>20</v>
      </c>
      <c r="B22" s="158">
        <v>5.4</v>
      </c>
      <c r="C22" t="s">
        <v>21</v>
      </c>
    </row>
    <row r="23" spans="1:3">
      <c r="A23" t="s">
        <v>20</v>
      </c>
      <c r="B23" s="158" t="s">
        <v>22</v>
      </c>
      <c r="C23" t="s">
        <v>18</v>
      </c>
    </row>
    <row r="25" spans="1:3">
      <c r="A25" t="s">
        <v>23</v>
      </c>
      <c r="B25" s="158" t="s">
        <v>24</v>
      </c>
      <c r="C25" t="s">
        <v>25</v>
      </c>
    </row>
    <row r="26" spans="1:3">
      <c r="A26" t="s">
        <v>23</v>
      </c>
      <c r="B26" s="158" t="s">
        <v>24</v>
      </c>
      <c r="C26" t="s">
        <v>26</v>
      </c>
    </row>
    <row r="28" spans="1:3">
      <c r="A28" t="s">
        <v>27</v>
      </c>
      <c r="B28" s="158">
        <v>13.4</v>
      </c>
      <c r="C28" t="s">
        <v>28</v>
      </c>
    </row>
    <row r="29" spans="1:3">
      <c r="A29" t="s">
        <v>27</v>
      </c>
      <c r="B29" s="158" t="s">
        <v>29</v>
      </c>
      <c r="C29" t="s">
        <v>30</v>
      </c>
    </row>
    <row r="30" spans="1:3">
      <c r="A30" t="s">
        <v>27</v>
      </c>
      <c r="B30" s="158" t="s">
        <v>31</v>
      </c>
      <c r="C30" t="s">
        <v>32</v>
      </c>
    </row>
    <row r="32" spans="1:3">
      <c r="A32" t="s">
        <v>33</v>
      </c>
      <c r="B32" s="158" t="s">
        <v>17</v>
      </c>
      <c r="C32" t="s">
        <v>34</v>
      </c>
    </row>
    <row r="34" spans="1:3">
      <c r="A34" t="s">
        <v>35</v>
      </c>
      <c r="B34" s="158" t="s">
        <v>36</v>
      </c>
      <c r="C34" t="s">
        <v>37</v>
      </c>
    </row>
    <row r="36" spans="1:3">
      <c r="A36" t="s">
        <v>38</v>
      </c>
      <c r="B36" s="158" t="s">
        <v>36</v>
      </c>
      <c r="C36" t="s">
        <v>39</v>
      </c>
    </row>
    <row r="37" spans="1:3">
      <c r="A37" t="s">
        <v>38</v>
      </c>
      <c r="B37" s="158" t="s">
        <v>40</v>
      </c>
      <c r="C37" t="s">
        <v>41</v>
      </c>
    </row>
    <row r="38" spans="1:3">
      <c r="A38" t="s">
        <v>38</v>
      </c>
      <c r="B38" s="158" t="s">
        <v>42</v>
      </c>
      <c r="C38" t="s">
        <v>43</v>
      </c>
    </row>
    <row r="39" spans="1:3">
      <c r="A39" t="s">
        <v>38</v>
      </c>
      <c r="B39" s="158">
        <v>15.5</v>
      </c>
      <c r="C39" t="s">
        <v>44</v>
      </c>
    </row>
    <row r="41" spans="1:3">
      <c r="A41" s="156" t="s">
        <v>45</v>
      </c>
      <c r="B41" s="157">
        <v>260409</v>
      </c>
    </row>
    <row r="43" spans="1:3">
      <c r="A43" t="s">
        <v>35</v>
      </c>
      <c r="B43" s="158" t="s">
        <v>46</v>
      </c>
      <c r="C43" t="s">
        <v>47</v>
      </c>
    </row>
    <row r="45" spans="1:3">
      <c r="A45" t="s">
        <v>16</v>
      </c>
      <c r="B45" s="158" t="s">
        <v>48</v>
      </c>
      <c r="C45" t="s">
        <v>49</v>
      </c>
    </row>
    <row r="46" spans="1:3">
      <c r="A46" t="s">
        <v>16</v>
      </c>
      <c r="B46" s="158" t="s">
        <v>50</v>
      </c>
      <c r="C46" t="s">
        <v>51</v>
      </c>
    </row>
    <row r="47" spans="1:3">
      <c r="A47" t="s">
        <v>16</v>
      </c>
      <c r="B47" s="158" t="s">
        <v>52</v>
      </c>
      <c r="C47" t="s">
        <v>53</v>
      </c>
    </row>
    <row r="48" spans="1:3">
      <c r="A48" t="s">
        <v>16</v>
      </c>
      <c r="B48" s="158" t="s">
        <v>54</v>
      </c>
      <c r="C48" t="s">
        <v>55</v>
      </c>
    </row>
    <row r="49" spans="1:3">
      <c r="A49" t="s">
        <v>16</v>
      </c>
      <c r="B49" s="158" t="s">
        <v>56</v>
      </c>
      <c r="C49" t="s">
        <v>57</v>
      </c>
    </row>
    <row r="51" spans="1:3">
      <c r="A51" t="s">
        <v>20</v>
      </c>
      <c r="B51" t="s">
        <v>58</v>
      </c>
      <c r="C51" t="s">
        <v>59</v>
      </c>
    </row>
    <row r="53" spans="1:3">
      <c r="A53" t="s">
        <v>60</v>
      </c>
      <c r="B53" s="158" t="s">
        <v>48</v>
      </c>
      <c r="C53" t="s">
        <v>49</v>
      </c>
    </row>
    <row r="54" spans="1:3">
      <c r="A54" t="s">
        <v>60</v>
      </c>
      <c r="B54" t="s">
        <v>50</v>
      </c>
      <c r="C54" t="s">
        <v>61</v>
      </c>
    </row>
    <row r="55" spans="1:3">
      <c r="A55" t="s">
        <v>60</v>
      </c>
      <c r="B55" t="s">
        <v>52</v>
      </c>
      <c r="C55" t="s">
        <v>53</v>
      </c>
    </row>
    <row r="56" spans="1:3">
      <c r="A56" t="s">
        <v>60</v>
      </c>
      <c r="B56" t="s">
        <v>54</v>
      </c>
      <c r="C56" t="s">
        <v>55</v>
      </c>
    </row>
    <row r="57" spans="1:3">
      <c r="A57" t="s">
        <v>60</v>
      </c>
      <c r="B57" t="s">
        <v>56</v>
      </c>
      <c r="C57" t="s">
        <v>62</v>
      </c>
    </row>
    <row r="59" spans="1:3">
      <c r="A59" t="s">
        <v>63</v>
      </c>
      <c r="B59" t="s">
        <v>58</v>
      </c>
      <c r="C59" t="s">
        <v>59</v>
      </c>
    </row>
  </sheetData>
  <pageMargins left="0.7" right="0.7" top="0.75" bottom="0.75" header="0.511811023622047" footer="0.3"/>
  <pageSetup paperSize="9" orientation="portrait" horizontalDpi="300" verticalDpi="300"/>
  <headerFooter>
    <oddFooter>&amp;C_x005F_x000D_&amp;1#&amp;"Aptos,Normal"&amp;10&amp;Kff0000  C1 -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26"/>
  <sheetViews>
    <sheetView zoomScaleNormal="100" workbookViewId="0">
      <selection activeCell="Z3" sqref="Z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83"/>
      <c r="Z4" s="118"/>
    </row>
    <row r="5" spans="1:28">
      <c r="A5" s="4"/>
      <c r="B5" s="11" t="s">
        <v>69</v>
      </c>
      <c r="C5" s="12"/>
      <c r="D5" s="12"/>
      <c r="E5" s="13" t="s">
        <v>128</v>
      </c>
      <c r="F5" s="13" t="s">
        <v>196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197</v>
      </c>
      <c r="P5" s="6"/>
      <c r="Q5" s="4"/>
      <c r="R5" s="11" t="s">
        <v>74</v>
      </c>
      <c r="S5" s="13"/>
      <c r="T5" s="15" t="s">
        <v>198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</v>
      </c>
      <c r="T16" s="173">
        <f t="shared" ref="T16:T22" si="2">(F16-((I16-G16)+(L16-J16)+(O16-M16)+(R16-P16)))*24</f>
        <v>0</v>
      </c>
      <c r="U16" s="68">
        <f t="shared" ref="U16:U22" si="3">(($J$13+C16)+($L$13-E16))</f>
        <v>1</v>
      </c>
      <c r="V16" s="174">
        <f t="shared" ref="V16:V22" si="4">(I16-G16)</f>
        <v>0</v>
      </c>
      <c r="W16" s="174">
        <f t="shared" ref="W16:W22" si="5">(V16+U16)</f>
        <v>1</v>
      </c>
      <c r="X16" s="69"/>
      <c r="Y16" s="62"/>
      <c r="Z16" s="175">
        <f>SUM(($J$13+C16)+($L$13-E12))</f>
        <v>1</v>
      </c>
      <c r="AB16" s="176"/>
    </row>
    <row r="17" spans="1:28">
      <c r="A17" s="4"/>
      <c r="B17" s="116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171"/>
      <c r="N17" s="65" t="s">
        <v>110</v>
      </c>
      <c r="O17" s="70"/>
      <c r="P17" s="67"/>
      <c r="Q17" s="65" t="s">
        <v>110</v>
      </c>
      <c r="R17" s="66"/>
      <c r="S17" s="172">
        <f t="shared" si="1"/>
        <v>0</v>
      </c>
      <c r="T17" s="173">
        <f t="shared" si="2"/>
        <v>0</v>
      </c>
      <c r="U17" s="68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 t="shared" ref="Z17:Z22" si="6">SUM(($J$13+C17)+($L$13-E16))</f>
        <v>1</v>
      </c>
      <c r="AB17" s="176"/>
    </row>
    <row r="18" spans="1:28">
      <c r="A18" s="4"/>
      <c r="B18" s="188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171"/>
      <c r="N18" s="65" t="s">
        <v>110</v>
      </c>
      <c r="O18" s="70"/>
      <c r="P18" s="171"/>
      <c r="Q18" s="70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 t="shared" si="6"/>
        <v>1</v>
      </c>
      <c r="AB18" s="176"/>
    </row>
    <row r="19" spans="1:28">
      <c r="A19" s="4"/>
      <c r="B19" s="188" t="s">
        <v>113</v>
      </c>
      <c r="C19" s="167"/>
      <c r="D19" s="71" t="s">
        <v>110</v>
      </c>
      <c r="E19" s="50"/>
      <c r="F19" s="177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</v>
      </c>
      <c r="T19" s="173">
        <f t="shared" si="2"/>
        <v>0</v>
      </c>
      <c r="U19" s="73">
        <f t="shared" si="3"/>
        <v>1</v>
      </c>
      <c r="V19" s="174">
        <f t="shared" si="4"/>
        <v>0</v>
      </c>
      <c r="W19" s="174">
        <f t="shared" si="5"/>
        <v>1</v>
      </c>
      <c r="X19" s="69"/>
      <c r="Y19" s="62"/>
      <c r="Z19" s="175">
        <f t="shared" si="6"/>
        <v>1</v>
      </c>
      <c r="AB19" s="176"/>
    </row>
    <row r="20" spans="1:28">
      <c r="A20" s="4"/>
      <c r="B20" s="188" t="s">
        <v>115</v>
      </c>
      <c r="C20" s="60"/>
      <c r="D20" s="61" t="s">
        <v>110</v>
      </c>
      <c r="E20" s="62"/>
      <c r="F20" s="63">
        <f t="shared" si="0"/>
        <v>0</v>
      </c>
      <c r="G20" s="61"/>
      <c r="H20" s="61" t="s">
        <v>110</v>
      </c>
      <c r="I20" s="64"/>
      <c r="J20" s="70"/>
      <c r="K20" s="65" t="s">
        <v>110</v>
      </c>
      <c r="L20" s="66"/>
      <c r="M20" s="171"/>
      <c r="N20" s="65" t="s">
        <v>110</v>
      </c>
      <c r="O20" s="70"/>
      <c r="P20" s="171"/>
      <c r="Q20" s="70" t="s">
        <v>110</v>
      </c>
      <c r="R20" s="66"/>
      <c r="S20" s="172">
        <f t="shared" si="1"/>
        <v>0</v>
      </c>
      <c r="T20" s="173">
        <f t="shared" si="2"/>
        <v>0</v>
      </c>
      <c r="U20" s="68">
        <f t="shared" si="3"/>
        <v>1</v>
      </c>
      <c r="V20" s="174">
        <f t="shared" si="4"/>
        <v>0</v>
      </c>
      <c r="W20" s="174">
        <f t="shared" si="5"/>
        <v>1</v>
      </c>
      <c r="X20" s="69"/>
      <c r="Y20" s="62"/>
      <c r="Z20" s="175">
        <f t="shared" si="6"/>
        <v>1</v>
      </c>
      <c r="AB20" s="176"/>
    </row>
    <row r="21" spans="1:28">
      <c r="A21" s="4"/>
      <c r="B21" s="116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</v>
      </c>
      <c r="T21" s="173">
        <f t="shared" si="2"/>
        <v>0</v>
      </c>
      <c r="U21" s="68">
        <f t="shared" si="3"/>
        <v>1</v>
      </c>
      <c r="V21" s="174">
        <f t="shared" si="4"/>
        <v>0</v>
      </c>
      <c r="W21" s="174">
        <f t="shared" si="5"/>
        <v>1</v>
      </c>
      <c r="X21" s="69"/>
      <c r="Y21" s="62"/>
      <c r="Z21" s="175">
        <f t="shared" si="6"/>
        <v>1</v>
      </c>
      <c r="AB21" s="176"/>
    </row>
    <row r="22" spans="1:28">
      <c r="A22" s="4"/>
      <c r="B22" s="188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</v>
      </c>
      <c r="T22" s="173">
        <f t="shared" si="2"/>
        <v>0</v>
      </c>
      <c r="U22" s="68">
        <f t="shared" si="3"/>
        <v>1</v>
      </c>
      <c r="V22" s="174">
        <f t="shared" si="4"/>
        <v>0</v>
      </c>
      <c r="W22" s="174">
        <f t="shared" si="5"/>
        <v>1</v>
      </c>
      <c r="X22" s="69"/>
      <c r="Y22" s="6"/>
      <c r="Z22" s="187">
        <f t="shared" si="6"/>
        <v>1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6" spans="1:28">
      <c r="A26" s="4"/>
      <c r="B26" s="193" t="s">
        <v>145</v>
      </c>
      <c r="C26" s="167">
        <v>0.33680555555555602</v>
      </c>
      <c r="D26" s="71" t="s">
        <v>110</v>
      </c>
      <c r="E26" s="71">
        <v>0.83333333333333304</v>
      </c>
      <c r="F26" s="177">
        <f>(E26-C26)</f>
        <v>0.49652777777777701</v>
      </c>
      <c r="G26" s="71"/>
      <c r="H26" s="71" t="s">
        <v>110</v>
      </c>
      <c r="I26" s="72"/>
      <c r="J26" s="70"/>
      <c r="K26" s="70" t="s">
        <v>110</v>
      </c>
      <c r="L26" s="66"/>
      <c r="M26" s="171">
        <v>0.51736111111111105</v>
      </c>
      <c r="N26" s="70" t="s">
        <v>110</v>
      </c>
      <c r="O26" s="70">
        <v>0.59375</v>
      </c>
      <c r="P26" s="171"/>
      <c r="Q26" s="70" t="s">
        <v>110</v>
      </c>
      <c r="R26" s="66"/>
      <c r="S26" s="172">
        <f>(F26-((I26-G26)))</f>
        <v>0.49652777777777701</v>
      </c>
      <c r="T26" s="173">
        <f>(F26-((I26-G26)+(L26-J26)+(O26-M26)+(R26-P26)))*24</f>
        <v>10.083333333333314</v>
      </c>
      <c r="U26" s="73">
        <f>(($J$13+C26)+($L$13-E26))</f>
        <v>0.50347222222222299</v>
      </c>
      <c r="V26" s="174">
        <f>(I26-G26)</f>
        <v>0</v>
      </c>
      <c r="W26" s="174">
        <f>(V26+U26)</f>
        <v>0.50347222222222299</v>
      </c>
      <c r="X26" s="69"/>
      <c r="Y26" s="62"/>
      <c r="Z26" s="175">
        <v>0.38194444444444398</v>
      </c>
      <c r="AB26" s="176"/>
    </row>
  </sheetData>
  <pageMargins left="0.7" right="0.7" top="0.75" bottom="0.75" header="0.511811023622047" footer="0.3"/>
  <pageSetup paperSize="9" scale="94" orientation="landscape" horizontalDpi="300" verticalDpi="300"/>
  <headerFooter>
    <oddFooter>&amp;C_x005F_x000D_&amp;1#&amp;"Aptos,Normal"&amp;10&amp;Kff0000  C1 - Internal</oddFooter>
  </headerFooter>
  <rowBreaks count="3" manualBreakCount="3">
    <brk id="41" max="16383" man="1"/>
    <brk id="69" max="16383" man="1"/>
    <brk id="9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61"/>
  <sheetViews>
    <sheetView zoomScaleNormal="100" workbookViewId="0">
      <selection activeCell="G37" sqref="G37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v>46071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83"/>
      <c r="Z4" s="118"/>
    </row>
    <row r="5" spans="1:28">
      <c r="A5" s="4"/>
      <c r="B5" s="11" t="s">
        <v>69</v>
      </c>
      <c r="C5" s="12"/>
      <c r="D5" s="12"/>
      <c r="E5" s="13" t="s">
        <v>128</v>
      </c>
      <c r="F5" s="13" t="s">
        <v>199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200</v>
      </c>
      <c r="P5" s="6"/>
      <c r="Q5" s="4"/>
      <c r="R5" s="11" t="s">
        <v>74</v>
      </c>
      <c r="S5" s="13"/>
      <c r="T5" s="15" t="s">
        <v>201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164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202</v>
      </c>
      <c r="C16" s="74">
        <v>0.54861111111111105</v>
      </c>
      <c r="D16" s="61" t="s">
        <v>110</v>
      </c>
      <c r="E16" s="62">
        <v>0.82638888888888895</v>
      </c>
      <c r="F16" s="63">
        <f t="shared" ref="F16:F22" si="0">(E16-C16)</f>
        <v>0.2777777777777779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0.2777777777777779</v>
      </c>
      <c r="T16" s="173">
        <f t="shared" ref="T16:T22" si="2">(F16-((I16-G16)+(L16-J16)+(O16-M16)+(R16-P16)))*24</f>
        <v>6.6666666666666696</v>
      </c>
      <c r="U16" s="68">
        <f t="shared" ref="U16:U22" si="3">(($J$13+C16)+($L$13-E16))</f>
        <v>0.7222222222222221</v>
      </c>
      <c r="V16" s="174">
        <f t="shared" ref="V16:V22" si="4">(I16-G16)</f>
        <v>0</v>
      </c>
      <c r="W16" s="174">
        <f t="shared" ref="W16:W22" si="5">(V16+U16)</f>
        <v>0.7222222222222221</v>
      </c>
      <c r="X16" s="69"/>
      <c r="Y16" s="62"/>
      <c r="Z16" s="175">
        <f>SUM(($J$13+C16)+($L$13-E12))</f>
        <v>1.5486111111111112</v>
      </c>
      <c r="AB16" s="176"/>
    </row>
    <row r="17" spans="1:28">
      <c r="A17" s="4"/>
      <c r="B17" s="116" t="s">
        <v>111</v>
      </c>
      <c r="C17" s="60">
        <v>0.24652777777777801</v>
      </c>
      <c r="D17" s="61" t="s">
        <v>110</v>
      </c>
      <c r="E17" s="62">
        <v>0.85416666666666696</v>
      </c>
      <c r="F17" s="63">
        <f t="shared" si="0"/>
        <v>0.60763888888888895</v>
      </c>
      <c r="G17" s="61">
        <v>0.43402777777777801</v>
      </c>
      <c r="H17" s="61" t="s">
        <v>110</v>
      </c>
      <c r="I17" s="64">
        <v>0.52083333333333304</v>
      </c>
      <c r="J17" s="70"/>
      <c r="K17" s="65" t="s">
        <v>110</v>
      </c>
      <c r="L17" s="66"/>
      <c r="M17" s="171"/>
      <c r="N17" s="65" t="s">
        <v>110</v>
      </c>
      <c r="O17" s="70"/>
      <c r="P17" s="67"/>
      <c r="Q17" s="65" t="s">
        <v>110</v>
      </c>
      <c r="R17" s="66"/>
      <c r="S17" s="172">
        <f t="shared" si="1"/>
        <v>0.52083333333333393</v>
      </c>
      <c r="T17" s="173">
        <f t="shared" si="2"/>
        <v>12.500000000000014</v>
      </c>
      <c r="U17" s="68">
        <f t="shared" si="3"/>
        <v>0.39236111111111105</v>
      </c>
      <c r="V17" s="174">
        <f t="shared" si="4"/>
        <v>8.6805555555555025E-2</v>
      </c>
      <c r="W17" s="174">
        <f t="shared" si="5"/>
        <v>0.47916666666666607</v>
      </c>
      <c r="X17" s="69"/>
      <c r="Y17" s="62"/>
      <c r="Z17" s="175">
        <f t="shared" ref="Z17:Z22" si="6">SUM(($J$13+C17)+($L$13-E16))</f>
        <v>0.42013888888888906</v>
      </c>
      <c r="AB17" s="176"/>
    </row>
    <row r="18" spans="1:28">
      <c r="A18" s="4"/>
      <c r="B18" s="188" t="s">
        <v>112</v>
      </c>
      <c r="C18" s="60">
        <v>0.21875</v>
      </c>
      <c r="D18" s="61" t="s">
        <v>110</v>
      </c>
      <c r="E18" s="62">
        <v>0.94097222222222199</v>
      </c>
      <c r="F18" s="63">
        <f t="shared" si="0"/>
        <v>0.72222222222222199</v>
      </c>
      <c r="G18" s="61">
        <v>0.49305555555555602</v>
      </c>
      <c r="H18" s="61" t="s">
        <v>110</v>
      </c>
      <c r="I18" s="64">
        <v>0.64583333333333304</v>
      </c>
      <c r="J18" s="70"/>
      <c r="K18" s="65" t="s">
        <v>110</v>
      </c>
      <c r="L18" s="66"/>
      <c r="M18" s="171"/>
      <c r="N18" s="65" t="s">
        <v>110</v>
      </c>
      <c r="O18" s="70"/>
      <c r="P18" s="171"/>
      <c r="Q18" s="70" t="s">
        <v>110</v>
      </c>
      <c r="R18" s="66"/>
      <c r="S18" s="172">
        <f t="shared" si="1"/>
        <v>0.56944444444444497</v>
      </c>
      <c r="T18" s="173">
        <f t="shared" si="2"/>
        <v>13.666666666666679</v>
      </c>
      <c r="U18" s="68">
        <f t="shared" si="3"/>
        <v>0.27777777777777801</v>
      </c>
      <c r="V18" s="174">
        <f t="shared" si="4"/>
        <v>0.15277777777777701</v>
      </c>
      <c r="W18" s="174">
        <f t="shared" si="5"/>
        <v>0.43055555555555503</v>
      </c>
      <c r="X18" s="69"/>
      <c r="Y18" s="62"/>
      <c r="Z18" s="175">
        <f t="shared" si="6"/>
        <v>0.36458333333333304</v>
      </c>
      <c r="AB18" s="176"/>
    </row>
    <row r="19" spans="1:28">
      <c r="A19" s="4"/>
      <c r="B19" s="188" t="s">
        <v>113</v>
      </c>
      <c r="C19" s="167">
        <v>0.24652777777777801</v>
      </c>
      <c r="D19" s="71" t="s">
        <v>110</v>
      </c>
      <c r="E19" s="50">
        <v>0.64236111111111105</v>
      </c>
      <c r="F19" s="177">
        <f t="shared" si="0"/>
        <v>0.39583333333333304</v>
      </c>
      <c r="G19" s="71">
        <v>0.38194444444444398</v>
      </c>
      <c r="H19" s="71" t="s">
        <v>110</v>
      </c>
      <c r="I19" s="72">
        <v>0.4375</v>
      </c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0.34027777777777701</v>
      </c>
      <c r="T19" s="173">
        <f t="shared" si="2"/>
        <v>8.1666666666666483</v>
      </c>
      <c r="U19" s="73">
        <f t="shared" si="3"/>
        <v>0.60416666666666696</v>
      </c>
      <c r="V19" s="174">
        <f t="shared" si="4"/>
        <v>5.5555555555556024E-2</v>
      </c>
      <c r="W19" s="174">
        <f t="shared" si="5"/>
        <v>0.65972222222222299</v>
      </c>
      <c r="X19" s="69"/>
      <c r="Y19" s="62"/>
      <c r="Z19" s="175">
        <f t="shared" si="6"/>
        <v>0.30555555555555602</v>
      </c>
      <c r="AB19" s="176"/>
    </row>
    <row r="20" spans="1:28">
      <c r="A20" s="4"/>
      <c r="B20" s="188" t="s">
        <v>115</v>
      </c>
      <c r="C20" s="60">
        <v>0.41666666666666702</v>
      </c>
      <c r="D20" s="61" t="s">
        <v>110</v>
      </c>
      <c r="E20" s="62">
        <v>0.92013888888888895</v>
      </c>
      <c r="F20" s="63">
        <f t="shared" si="0"/>
        <v>0.50347222222222188</v>
      </c>
      <c r="G20" s="61"/>
      <c r="H20" s="61" t="s">
        <v>110</v>
      </c>
      <c r="I20" s="64"/>
      <c r="J20" s="70"/>
      <c r="K20" s="65" t="s">
        <v>110</v>
      </c>
      <c r="L20" s="66"/>
      <c r="M20" s="171"/>
      <c r="N20" s="65" t="s">
        <v>110</v>
      </c>
      <c r="O20" s="70"/>
      <c r="P20" s="171"/>
      <c r="Q20" s="70" t="s">
        <v>110</v>
      </c>
      <c r="R20" s="66"/>
      <c r="S20" s="172">
        <f t="shared" si="1"/>
        <v>0.50347222222222188</v>
      </c>
      <c r="T20" s="173">
        <f t="shared" si="2"/>
        <v>12.083333333333325</v>
      </c>
      <c r="U20" s="68">
        <f t="shared" si="3"/>
        <v>0.49652777777777807</v>
      </c>
      <c r="V20" s="174">
        <f t="shared" si="4"/>
        <v>0</v>
      </c>
      <c r="W20" s="174">
        <f t="shared" si="5"/>
        <v>0.49652777777777807</v>
      </c>
      <c r="X20" s="69"/>
      <c r="Y20" s="62"/>
      <c r="Z20" s="175">
        <f t="shared" si="6"/>
        <v>0.77430555555555602</v>
      </c>
      <c r="AB20" s="176"/>
    </row>
    <row r="21" spans="1:28">
      <c r="A21" s="4"/>
      <c r="B21" s="116" t="s">
        <v>203</v>
      </c>
      <c r="C21" s="74">
        <v>0.25</v>
      </c>
      <c r="D21" s="61" t="s">
        <v>110</v>
      </c>
      <c r="E21" s="62">
        <v>0.83333333333333304</v>
      </c>
      <c r="F21" s="63">
        <f t="shared" si="0"/>
        <v>0.58333333333333304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0.58333333333333304</v>
      </c>
      <c r="T21" s="173">
        <f t="shared" si="2"/>
        <v>13.999999999999993</v>
      </c>
      <c r="U21" s="68">
        <f t="shared" si="3"/>
        <v>0.41666666666666696</v>
      </c>
      <c r="V21" s="174">
        <f t="shared" si="4"/>
        <v>0</v>
      </c>
      <c r="W21" s="174">
        <f t="shared" si="5"/>
        <v>0.41666666666666696</v>
      </c>
      <c r="X21" s="69"/>
      <c r="Y21" s="62"/>
      <c r="Z21" s="175">
        <f t="shared" si="6"/>
        <v>0.32986111111111105</v>
      </c>
      <c r="AB21" s="176"/>
    </row>
    <row r="22" spans="1:28">
      <c r="A22" s="4" t="s">
        <v>64</v>
      </c>
      <c r="B22" s="188" t="s">
        <v>204</v>
      </c>
      <c r="C22" s="74">
        <v>0.30208333333333298</v>
      </c>
      <c r="D22" s="61" t="s">
        <v>110</v>
      </c>
      <c r="E22" s="62">
        <v>0.88541666666666696</v>
      </c>
      <c r="F22" s="63">
        <f t="shared" si="0"/>
        <v>0.58333333333333393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0.58333333333333393</v>
      </c>
      <c r="T22" s="173">
        <f t="shared" si="2"/>
        <v>14.000000000000014</v>
      </c>
      <c r="U22" s="68">
        <f t="shared" si="3"/>
        <v>0.41666666666666602</v>
      </c>
      <c r="V22" s="174">
        <f t="shared" si="4"/>
        <v>0</v>
      </c>
      <c r="W22" s="174">
        <f t="shared" si="5"/>
        <v>0.41666666666666602</v>
      </c>
      <c r="X22" s="69"/>
      <c r="Y22" s="6"/>
      <c r="Z22" s="187">
        <f t="shared" si="6"/>
        <v>0.46874999999999994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81.083333333333343</v>
      </c>
      <c r="T23" s="77">
        <f>SUM(T16:T22)</f>
        <v>81.083333333333357</v>
      </c>
      <c r="U23" s="6"/>
      <c r="V23" s="4"/>
      <c r="W23" s="78">
        <f>SUM(W16:W22)*24</f>
        <v>86.916666666666657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6" spans="1:28">
      <c r="A26" s="4"/>
      <c r="B26" s="193" t="s">
        <v>146</v>
      </c>
      <c r="C26" s="167">
        <v>0.41666666666666702</v>
      </c>
      <c r="D26" s="71" t="s">
        <v>110</v>
      </c>
      <c r="E26" s="71">
        <v>0.92361111111111105</v>
      </c>
      <c r="F26" s="177">
        <f t="shared" ref="F26:F45" si="7">(E26-C26)</f>
        <v>0.50694444444444398</v>
      </c>
      <c r="G26" s="71"/>
      <c r="H26" s="71" t="s">
        <v>110</v>
      </c>
      <c r="I26" s="72"/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 t="shared" ref="S26:S45" si="8">(F26-((I26-G26)))</f>
        <v>0.50694444444444398</v>
      </c>
      <c r="T26" s="173">
        <f t="shared" ref="T26:T45" si="9">(F26-((I26-G26)+(L26-J26)+(O26-M26)+(R26-P26)))*24</f>
        <v>12.166666666666655</v>
      </c>
      <c r="U26" s="73">
        <f t="shared" ref="U26:U45" si="10">(($J$13+C26)+($L$13-E26))</f>
        <v>0.49305555555555597</v>
      </c>
      <c r="V26" s="174">
        <f t="shared" ref="V26:V45" si="11">(I26-G26)</f>
        <v>0</v>
      </c>
      <c r="W26" s="174">
        <f t="shared" ref="W26:W45" si="12">(V26+U26)</f>
        <v>0.49305555555555597</v>
      </c>
      <c r="X26" s="69"/>
      <c r="Y26" s="62"/>
      <c r="Z26" s="175">
        <v>0.38194444444444398</v>
      </c>
      <c r="AB26" s="176"/>
    </row>
    <row r="27" spans="1:28">
      <c r="A27" s="4"/>
      <c r="B27" s="193" t="s">
        <v>205</v>
      </c>
      <c r="C27" s="167">
        <v>0.53819444444444398</v>
      </c>
      <c r="D27" s="71" t="s">
        <v>110</v>
      </c>
      <c r="E27" s="71">
        <v>0.91666666666666696</v>
      </c>
      <c r="F27" s="177">
        <f t="shared" si="7"/>
        <v>0.37847222222222299</v>
      </c>
      <c r="G27" s="71"/>
      <c r="H27" s="71" t="s">
        <v>110</v>
      </c>
      <c r="I27" s="72"/>
      <c r="J27" s="70"/>
      <c r="K27" s="70" t="s">
        <v>110</v>
      </c>
      <c r="L27" s="66"/>
      <c r="M27" s="171"/>
      <c r="N27" s="70" t="s">
        <v>110</v>
      </c>
      <c r="O27" s="70"/>
      <c r="P27" s="171"/>
      <c r="Q27" s="70" t="s">
        <v>110</v>
      </c>
      <c r="R27" s="66"/>
      <c r="S27" s="172">
        <f t="shared" si="8"/>
        <v>0.37847222222222299</v>
      </c>
      <c r="T27" s="173">
        <f t="shared" si="9"/>
        <v>9.0833333333333517</v>
      </c>
      <c r="U27" s="73">
        <f t="shared" si="10"/>
        <v>0.62152777777777701</v>
      </c>
      <c r="V27" s="174">
        <f t="shared" si="11"/>
        <v>0</v>
      </c>
      <c r="W27" s="174">
        <f t="shared" si="12"/>
        <v>0.62152777777777701</v>
      </c>
      <c r="X27" s="69"/>
      <c r="Y27" s="62"/>
      <c r="Z27" s="175">
        <f>SUM(($J$13+C27)+($L$13-E22))</f>
        <v>0.65277777777777701</v>
      </c>
      <c r="AB27" s="176"/>
    </row>
    <row r="28" spans="1:28">
      <c r="A28" s="4"/>
      <c r="B28" s="193" t="s">
        <v>149</v>
      </c>
      <c r="C28" s="167">
        <v>0.33333333333333298</v>
      </c>
      <c r="D28" s="71" t="s">
        <v>110</v>
      </c>
      <c r="E28" s="71">
        <v>0.90972222222222199</v>
      </c>
      <c r="F28" s="177">
        <f t="shared" si="7"/>
        <v>0.57638888888888906</v>
      </c>
      <c r="G28" s="71"/>
      <c r="H28" s="71" t="s">
        <v>110</v>
      </c>
      <c r="I28" s="72"/>
      <c r="J28" s="70"/>
      <c r="K28" s="70" t="s">
        <v>110</v>
      </c>
      <c r="L28" s="66"/>
      <c r="M28" s="171"/>
      <c r="N28" s="70" t="s">
        <v>110</v>
      </c>
      <c r="O28" s="70"/>
      <c r="P28" s="171"/>
      <c r="Q28" s="70" t="s">
        <v>110</v>
      </c>
      <c r="R28" s="66"/>
      <c r="S28" s="172">
        <f t="shared" si="8"/>
        <v>0.57638888888888906</v>
      </c>
      <c r="T28" s="173">
        <f t="shared" si="9"/>
        <v>13.833333333333337</v>
      </c>
      <c r="U28" s="73">
        <f t="shared" si="10"/>
        <v>0.42361111111111099</v>
      </c>
      <c r="V28" s="174">
        <f t="shared" si="11"/>
        <v>0</v>
      </c>
      <c r="W28" s="174">
        <f t="shared" si="12"/>
        <v>0.42361111111111099</v>
      </c>
      <c r="X28" s="69"/>
      <c r="Y28" s="62"/>
      <c r="Z28" s="175">
        <f>SUM(($J$13+C28)+($L$13-E27))</f>
        <v>0.41666666666666602</v>
      </c>
      <c r="AB28" s="176"/>
    </row>
    <row r="29" spans="1:28">
      <c r="A29" s="4"/>
      <c r="B29" s="193" t="s">
        <v>150</v>
      </c>
      <c r="C29" s="167">
        <v>0.33333333333333298</v>
      </c>
      <c r="D29" s="71" t="s">
        <v>110</v>
      </c>
      <c r="E29" s="71">
        <v>0.90972222222222199</v>
      </c>
      <c r="F29" s="177">
        <f t="shared" si="7"/>
        <v>0.57638888888888906</v>
      </c>
      <c r="G29" s="71"/>
      <c r="H29" s="71" t="s">
        <v>110</v>
      </c>
      <c r="I29" s="72"/>
      <c r="J29" s="70"/>
      <c r="K29" s="70" t="s">
        <v>110</v>
      </c>
      <c r="L29" s="66"/>
      <c r="M29" s="171"/>
      <c r="N29" s="70" t="s">
        <v>110</v>
      </c>
      <c r="O29" s="70"/>
      <c r="P29" s="171"/>
      <c r="Q29" s="70" t="s">
        <v>110</v>
      </c>
      <c r="R29" s="66"/>
      <c r="S29" s="172">
        <f t="shared" si="8"/>
        <v>0.57638888888888906</v>
      </c>
      <c r="T29" s="173">
        <f t="shared" si="9"/>
        <v>13.833333333333337</v>
      </c>
      <c r="U29" s="73">
        <f t="shared" si="10"/>
        <v>0.42361111111111099</v>
      </c>
      <c r="V29" s="174">
        <f t="shared" si="11"/>
        <v>0</v>
      </c>
      <c r="W29" s="174">
        <f t="shared" si="12"/>
        <v>0.42361111111111099</v>
      </c>
      <c r="X29" s="69"/>
      <c r="Y29" s="62"/>
      <c r="Z29" s="175">
        <f>SUM(($J$13+C29)+($L$13-E28))</f>
        <v>0.42361111111111099</v>
      </c>
      <c r="AB29" s="176"/>
    </row>
    <row r="30" spans="1:28">
      <c r="A30" s="4"/>
      <c r="B30" s="193" t="s">
        <v>206</v>
      </c>
      <c r="C30" s="167">
        <v>0.24652777777777801</v>
      </c>
      <c r="D30" s="71" t="s">
        <v>110</v>
      </c>
      <c r="E30" s="71">
        <v>0.82638888888888895</v>
      </c>
      <c r="F30" s="177">
        <f t="shared" si="7"/>
        <v>0.57986111111111094</v>
      </c>
      <c r="G30" s="71"/>
      <c r="H30" s="71" t="s">
        <v>110</v>
      </c>
      <c r="I30" s="72"/>
      <c r="J30" s="70"/>
      <c r="K30" s="70" t="s">
        <v>110</v>
      </c>
      <c r="L30" s="66"/>
      <c r="M30" s="171"/>
      <c r="N30" s="70" t="s">
        <v>110</v>
      </c>
      <c r="O30" s="70"/>
      <c r="P30" s="171"/>
      <c r="Q30" s="70" t="s">
        <v>110</v>
      </c>
      <c r="R30" s="66"/>
      <c r="S30" s="172">
        <f t="shared" si="8"/>
        <v>0.57986111111111094</v>
      </c>
      <c r="T30" s="173">
        <f t="shared" si="9"/>
        <v>13.916666666666663</v>
      </c>
      <c r="U30" s="73">
        <f t="shared" si="10"/>
        <v>0.42013888888888906</v>
      </c>
      <c r="V30" s="174">
        <f t="shared" si="11"/>
        <v>0</v>
      </c>
      <c r="W30" s="174">
        <f t="shared" si="12"/>
        <v>0.42013888888888906</v>
      </c>
      <c r="X30" s="69"/>
      <c r="Y30" s="62"/>
      <c r="Z30" s="175">
        <f>SUM(($J$13+C30)+($L$13-E16))</f>
        <v>0.42013888888888906</v>
      </c>
      <c r="AB30" s="176"/>
    </row>
    <row r="31" spans="1:28">
      <c r="A31" s="4"/>
      <c r="B31" s="193" t="s">
        <v>169</v>
      </c>
      <c r="C31" s="167">
        <v>0.24652777777777801</v>
      </c>
      <c r="D31" s="71" t="s">
        <v>110</v>
      </c>
      <c r="E31" s="71">
        <v>0.82638888888888895</v>
      </c>
      <c r="F31" s="177">
        <f t="shared" si="7"/>
        <v>0.57986111111111094</v>
      </c>
      <c r="G31" s="71">
        <v>0.34027777777777801</v>
      </c>
      <c r="H31" s="71" t="s">
        <v>110</v>
      </c>
      <c r="I31" s="72">
        <v>0.42361111111111099</v>
      </c>
      <c r="J31" s="70"/>
      <c r="K31" s="70" t="s">
        <v>110</v>
      </c>
      <c r="L31" s="66"/>
      <c r="M31" s="171">
        <v>0.54861111111111105</v>
      </c>
      <c r="N31" s="70" t="s">
        <v>110</v>
      </c>
      <c r="O31" s="70">
        <v>0.61111111111111105</v>
      </c>
      <c r="P31" s="171"/>
      <c r="Q31" s="70" t="s">
        <v>110</v>
      </c>
      <c r="R31" s="66"/>
      <c r="S31" s="172">
        <f t="shared" si="8"/>
        <v>0.49652777777777796</v>
      </c>
      <c r="T31" s="173">
        <f t="shared" si="9"/>
        <v>10.416666666666671</v>
      </c>
      <c r="U31" s="73">
        <f t="shared" si="10"/>
        <v>0.42013888888888906</v>
      </c>
      <c r="V31" s="174">
        <f t="shared" si="11"/>
        <v>8.3333333333332982E-2</v>
      </c>
      <c r="W31" s="174">
        <f t="shared" si="12"/>
        <v>0.5034722222222221</v>
      </c>
      <c r="X31" s="69"/>
      <c r="Y31" s="62"/>
      <c r="Z31" s="175">
        <f t="shared" ref="Z31:Z36" si="13">SUM(($J$13+C31)+($L$13-E30))</f>
        <v>0.42013888888888906</v>
      </c>
      <c r="AB31" s="176"/>
    </row>
    <row r="32" spans="1:28">
      <c r="A32" s="4"/>
      <c r="B32" s="193" t="s">
        <v>207</v>
      </c>
      <c r="C32" s="167">
        <v>0.24652777777777801</v>
      </c>
      <c r="D32" s="71" t="s">
        <v>110</v>
      </c>
      <c r="E32" s="71">
        <v>0.92361111111111105</v>
      </c>
      <c r="F32" s="177">
        <f t="shared" si="7"/>
        <v>0.67708333333333304</v>
      </c>
      <c r="G32" s="71">
        <v>0.43402777777777801</v>
      </c>
      <c r="H32" s="71" t="s">
        <v>110</v>
      </c>
      <c r="I32" s="72">
        <v>0.64583333333333304</v>
      </c>
      <c r="J32" s="70"/>
      <c r="K32" s="70" t="s">
        <v>110</v>
      </c>
      <c r="L32" s="66"/>
      <c r="M32" s="171"/>
      <c r="N32" s="70" t="s">
        <v>110</v>
      </c>
      <c r="O32" s="70"/>
      <c r="P32" s="171"/>
      <c r="Q32" s="70" t="s">
        <v>110</v>
      </c>
      <c r="R32" s="66"/>
      <c r="S32" s="172">
        <f t="shared" si="8"/>
        <v>0.46527777777777801</v>
      </c>
      <c r="T32" s="173">
        <f t="shared" si="9"/>
        <v>11.166666666666671</v>
      </c>
      <c r="U32" s="73">
        <f t="shared" si="10"/>
        <v>0.32291666666666696</v>
      </c>
      <c r="V32" s="174">
        <f t="shared" si="11"/>
        <v>0.21180555555555503</v>
      </c>
      <c r="W32" s="174">
        <f t="shared" si="12"/>
        <v>0.53472222222222199</v>
      </c>
      <c r="X32" s="69"/>
      <c r="Y32" s="62"/>
      <c r="Z32" s="175">
        <f t="shared" si="13"/>
        <v>0.42013888888888906</v>
      </c>
      <c r="AB32" s="176"/>
    </row>
    <row r="33" spans="1:28">
      <c r="A33" s="4"/>
      <c r="B33" s="193" t="s">
        <v>188</v>
      </c>
      <c r="C33" s="167">
        <v>0.33333333333333298</v>
      </c>
      <c r="D33" s="71" t="s">
        <v>110</v>
      </c>
      <c r="E33" s="71">
        <v>0.90972222222222199</v>
      </c>
      <c r="F33" s="177">
        <f t="shared" si="7"/>
        <v>0.57638888888888906</v>
      </c>
      <c r="G33" s="71"/>
      <c r="H33" s="71" t="s">
        <v>110</v>
      </c>
      <c r="I33" s="72"/>
      <c r="J33" s="70"/>
      <c r="K33" s="70" t="s">
        <v>110</v>
      </c>
      <c r="L33" s="66"/>
      <c r="M33" s="171"/>
      <c r="N33" s="70" t="s">
        <v>110</v>
      </c>
      <c r="O33" s="70"/>
      <c r="P33" s="171"/>
      <c r="Q33" s="70" t="s">
        <v>110</v>
      </c>
      <c r="R33" s="66"/>
      <c r="S33" s="172">
        <f t="shared" si="8"/>
        <v>0.57638888888888906</v>
      </c>
      <c r="T33" s="173">
        <f t="shared" si="9"/>
        <v>13.833333333333337</v>
      </c>
      <c r="U33" s="73">
        <f t="shared" si="10"/>
        <v>0.42361111111111099</v>
      </c>
      <c r="V33" s="174">
        <f t="shared" si="11"/>
        <v>0</v>
      </c>
      <c r="W33" s="174">
        <f t="shared" si="12"/>
        <v>0.42361111111111099</v>
      </c>
      <c r="X33" s="69"/>
      <c r="Y33" s="62"/>
      <c r="Z33" s="175">
        <f t="shared" si="13"/>
        <v>0.40972222222222193</v>
      </c>
      <c r="AB33" s="176"/>
    </row>
    <row r="34" spans="1:28">
      <c r="A34" s="4"/>
      <c r="B34" s="193" t="s">
        <v>171</v>
      </c>
      <c r="C34" s="167">
        <v>0.29166666666666702</v>
      </c>
      <c r="D34" s="71" t="s">
        <v>110</v>
      </c>
      <c r="E34" s="71">
        <v>0.84027777777777801</v>
      </c>
      <c r="F34" s="177">
        <f t="shared" si="7"/>
        <v>0.54861111111111094</v>
      </c>
      <c r="G34" s="71"/>
      <c r="H34" s="71" t="s">
        <v>110</v>
      </c>
      <c r="I34" s="72"/>
      <c r="J34" s="70"/>
      <c r="K34" s="70" t="s">
        <v>110</v>
      </c>
      <c r="L34" s="66"/>
      <c r="M34" s="171"/>
      <c r="N34" s="70" t="s">
        <v>110</v>
      </c>
      <c r="O34" s="70"/>
      <c r="P34" s="171"/>
      <c r="Q34" s="70" t="s">
        <v>110</v>
      </c>
      <c r="R34" s="66"/>
      <c r="S34" s="172">
        <f t="shared" si="8"/>
        <v>0.54861111111111094</v>
      </c>
      <c r="T34" s="173">
        <f t="shared" si="9"/>
        <v>13.166666666666663</v>
      </c>
      <c r="U34" s="73">
        <f t="shared" si="10"/>
        <v>0.45138888888888901</v>
      </c>
      <c r="V34" s="174">
        <f t="shared" si="11"/>
        <v>0</v>
      </c>
      <c r="W34" s="174">
        <f t="shared" si="12"/>
        <v>0.45138888888888901</v>
      </c>
      <c r="X34" s="69"/>
      <c r="Y34" s="62"/>
      <c r="Z34" s="175">
        <f t="shared" si="13"/>
        <v>0.38194444444444503</v>
      </c>
      <c r="AB34" s="176"/>
    </row>
    <row r="35" spans="1:28">
      <c r="A35" s="4"/>
      <c r="B35" s="193" t="s">
        <v>208</v>
      </c>
      <c r="C35" s="167">
        <v>0.33680555555555602</v>
      </c>
      <c r="D35" s="71" t="s">
        <v>110</v>
      </c>
      <c r="E35" s="71">
        <v>0.79513888888888884</v>
      </c>
      <c r="F35" s="177">
        <f t="shared" si="7"/>
        <v>0.45833333333333282</v>
      </c>
      <c r="G35" s="71"/>
      <c r="H35" s="71" t="s">
        <v>110</v>
      </c>
      <c r="I35" s="72"/>
      <c r="J35" s="70"/>
      <c r="K35" s="70" t="s">
        <v>110</v>
      </c>
      <c r="L35" s="66"/>
      <c r="M35" s="171"/>
      <c r="N35" s="70" t="s">
        <v>110</v>
      </c>
      <c r="O35" s="70"/>
      <c r="P35" s="171"/>
      <c r="Q35" s="70" t="s">
        <v>110</v>
      </c>
      <c r="R35" s="66"/>
      <c r="S35" s="172">
        <f t="shared" si="8"/>
        <v>0.45833333333333282</v>
      </c>
      <c r="T35" s="173">
        <f t="shared" si="9"/>
        <v>10.999999999999988</v>
      </c>
      <c r="U35" s="73">
        <f t="shared" si="10"/>
        <v>0.54166666666666718</v>
      </c>
      <c r="V35" s="174">
        <f t="shared" si="11"/>
        <v>0</v>
      </c>
      <c r="W35" s="174">
        <f t="shared" si="12"/>
        <v>0.54166666666666718</v>
      </c>
      <c r="X35" s="69"/>
      <c r="Y35" s="62"/>
      <c r="Z35" s="175">
        <f t="shared" si="13"/>
        <v>0.49652777777777801</v>
      </c>
      <c r="AB35" s="176"/>
    </row>
    <row r="36" spans="1:28">
      <c r="A36" s="4"/>
      <c r="B36" s="195" t="s">
        <v>209</v>
      </c>
      <c r="C36" s="190">
        <v>0.21875</v>
      </c>
      <c r="D36" s="180" t="s">
        <v>110</v>
      </c>
      <c r="E36" s="180">
        <v>0.50347222222222199</v>
      </c>
      <c r="F36" s="179">
        <f t="shared" si="7"/>
        <v>0.28472222222222199</v>
      </c>
      <c r="G36" s="180"/>
      <c r="H36" s="180" t="s">
        <v>110</v>
      </c>
      <c r="I36" s="181"/>
      <c r="J36" s="182"/>
      <c r="K36" s="182" t="s">
        <v>110</v>
      </c>
      <c r="L36" s="183"/>
      <c r="M36" s="184"/>
      <c r="N36" s="182" t="s">
        <v>110</v>
      </c>
      <c r="O36" s="182"/>
      <c r="P36" s="184"/>
      <c r="Q36" s="182" t="s">
        <v>110</v>
      </c>
      <c r="R36" s="183"/>
      <c r="S36" s="185">
        <f t="shared" si="8"/>
        <v>0.28472222222222199</v>
      </c>
      <c r="T36" s="186">
        <f t="shared" si="9"/>
        <v>6.8333333333333277</v>
      </c>
      <c r="U36" s="192">
        <f t="shared" si="10"/>
        <v>0.71527777777777801</v>
      </c>
      <c r="V36" s="178">
        <f t="shared" si="11"/>
        <v>0</v>
      </c>
      <c r="W36" s="178">
        <f t="shared" si="12"/>
        <v>0.71527777777777801</v>
      </c>
      <c r="X36" s="69"/>
      <c r="Y36" s="62"/>
      <c r="Z36" s="187">
        <f t="shared" si="13"/>
        <v>0.42361111111111116</v>
      </c>
      <c r="AB36" s="176"/>
    </row>
    <row r="37" spans="1:28">
      <c r="A37" s="4"/>
      <c r="B37" s="119" t="s">
        <v>209</v>
      </c>
      <c r="C37" s="95">
        <v>0.59722222222222199</v>
      </c>
      <c r="D37" s="96" t="s">
        <v>110</v>
      </c>
      <c r="E37" s="96">
        <v>0.82638888888888895</v>
      </c>
      <c r="F37" s="97">
        <f t="shared" si="7"/>
        <v>0.22916666666666696</v>
      </c>
      <c r="G37" s="96"/>
      <c r="H37" s="96" t="s">
        <v>110</v>
      </c>
      <c r="I37" s="98"/>
      <c r="J37" s="99"/>
      <c r="K37" s="99" t="s">
        <v>110</v>
      </c>
      <c r="L37" s="100"/>
      <c r="M37" s="101"/>
      <c r="N37" s="99" t="s">
        <v>110</v>
      </c>
      <c r="O37" s="99"/>
      <c r="P37" s="101"/>
      <c r="Q37" s="99" t="s">
        <v>110</v>
      </c>
      <c r="R37" s="100"/>
      <c r="S37" s="102">
        <f t="shared" si="8"/>
        <v>0.22916666666666696</v>
      </c>
      <c r="T37" s="103">
        <f t="shared" si="9"/>
        <v>5.5000000000000071</v>
      </c>
      <c r="U37" s="104">
        <f t="shared" si="10"/>
        <v>0.77083333333333304</v>
      </c>
      <c r="V37" s="94">
        <f t="shared" si="11"/>
        <v>0</v>
      </c>
      <c r="W37" s="94">
        <f t="shared" si="12"/>
        <v>0.77083333333333304</v>
      </c>
      <c r="X37" s="69"/>
      <c r="Y37" s="62"/>
      <c r="Z37" s="105">
        <f>SUM(($J$13+C37)+($L$13-E25))</f>
        <v>1.5972222222222219</v>
      </c>
      <c r="AB37" s="176"/>
    </row>
    <row r="38" spans="1:28">
      <c r="A38" s="4"/>
      <c r="B38" s="193" t="s">
        <v>210</v>
      </c>
      <c r="C38" s="167">
        <v>0.27777777777777801</v>
      </c>
      <c r="D38" s="71" t="s">
        <v>110</v>
      </c>
      <c r="E38" s="71">
        <v>0.85763888888888895</v>
      </c>
      <c r="F38" s="177">
        <f t="shared" si="7"/>
        <v>0.57986111111111094</v>
      </c>
      <c r="G38" s="71"/>
      <c r="H38" s="71" t="s">
        <v>110</v>
      </c>
      <c r="I38" s="72"/>
      <c r="J38" s="70"/>
      <c r="K38" s="70" t="s">
        <v>110</v>
      </c>
      <c r="L38" s="66"/>
      <c r="M38" s="171">
        <v>0.51736111111111105</v>
      </c>
      <c r="N38" s="70" t="s">
        <v>110</v>
      </c>
      <c r="O38" s="70">
        <v>0.64236111111111105</v>
      </c>
      <c r="P38" s="171"/>
      <c r="Q38" s="70" t="s">
        <v>110</v>
      </c>
      <c r="R38" s="66"/>
      <c r="S38" s="172">
        <f t="shared" si="8"/>
        <v>0.57986111111111094</v>
      </c>
      <c r="T38" s="173">
        <f t="shared" si="9"/>
        <v>10.916666666666663</v>
      </c>
      <c r="U38" s="73">
        <f t="shared" si="10"/>
        <v>0.42013888888888906</v>
      </c>
      <c r="V38" s="174">
        <f t="shared" si="11"/>
        <v>0</v>
      </c>
      <c r="W38" s="174">
        <f t="shared" si="12"/>
        <v>0.42013888888888906</v>
      </c>
      <c r="X38" s="69"/>
      <c r="Y38" s="62"/>
      <c r="Z38" s="175">
        <f>SUM(($J$13+C38)+($L$13-E22))</f>
        <v>0.39236111111111105</v>
      </c>
      <c r="AB38" s="176"/>
    </row>
    <row r="39" spans="1:28">
      <c r="A39" s="4"/>
      <c r="B39" s="193" t="s">
        <v>161</v>
      </c>
      <c r="C39" s="167">
        <v>0.30208333333333298</v>
      </c>
      <c r="D39" s="71" t="s">
        <v>110</v>
      </c>
      <c r="E39" s="71">
        <v>0.85763888888888895</v>
      </c>
      <c r="F39" s="177">
        <f t="shared" si="7"/>
        <v>0.55555555555555602</v>
      </c>
      <c r="G39" s="71"/>
      <c r="H39" s="71" t="s">
        <v>110</v>
      </c>
      <c r="I39" s="72"/>
      <c r="J39" s="70"/>
      <c r="K39" s="70" t="s">
        <v>110</v>
      </c>
      <c r="L39" s="66"/>
      <c r="M39" s="171">
        <v>0.51736111111111105</v>
      </c>
      <c r="N39" s="70" t="s">
        <v>110</v>
      </c>
      <c r="O39" s="70">
        <v>0.64236111111111105</v>
      </c>
      <c r="P39" s="171"/>
      <c r="Q39" s="70" t="s">
        <v>110</v>
      </c>
      <c r="R39" s="66"/>
      <c r="S39" s="172">
        <f t="shared" si="8"/>
        <v>0.55555555555555602</v>
      </c>
      <c r="T39" s="173">
        <f t="shared" si="9"/>
        <v>10.333333333333345</v>
      </c>
      <c r="U39" s="73">
        <f t="shared" si="10"/>
        <v>0.44444444444444403</v>
      </c>
      <c r="V39" s="174">
        <f t="shared" si="11"/>
        <v>0</v>
      </c>
      <c r="W39" s="174">
        <f t="shared" si="12"/>
        <v>0.44444444444444403</v>
      </c>
      <c r="X39" s="69"/>
      <c r="Y39" s="62"/>
      <c r="Z39" s="175">
        <f>SUM(($J$13+C39)+($L$13-E38))</f>
        <v>0.44444444444444403</v>
      </c>
      <c r="AB39" s="176"/>
    </row>
    <row r="40" spans="1:28">
      <c r="A40" s="4"/>
      <c r="B40" s="193" t="s">
        <v>152</v>
      </c>
      <c r="C40" s="167">
        <v>0.41666666666666702</v>
      </c>
      <c r="D40" s="71" t="s">
        <v>110</v>
      </c>
      <c r="E40" s="71">
        <v>0.92361111111111105</v>
      </c>
      <c r="F40" s="177">
        <f t="shared" si="7"/>
        <v>0.50694444444444398</v>
      </c>
      <c r="G40" s="71"/>
      <c r="H40" s="71" t="s">
        <v>110</v>
      </c>
      <c r="I40" s="72"/>
      <c r="J40" s="70"/>
      <c r="K40" s="70" t="s">
        <v>110</v>
      </c>
      <c r="L40" s="66"/>
      <c r="M40" s="171"/>
      <c r="N40" s="70" t="s">
        <v>110</v>
      </c>
      <c r="O40" s="70"/>
      <c r="P40" s="171"/>
      <c r="Q40" s="70" t="s">
        <v>110</v>
      </c>
      <c r="R40" s="66"/>
      <c r="S40" s="172">
        <f t="shared" si="8"/>
        <v>0.50694444444444398</v>
      </c>
      <c r="T40" s="173">
        <f t="shared" si="9"/>
        <v>12.166666666666655</v>
      </c>
      <c r="U40" s="73">
        <f t="shared" si="10"/>
        <v>0.49305555555555597</v>
      </c>
      <c r="V40" s="174">
        <f t="shared" si="11"/>
        <v>0</v>
      </c>
      <c r="W40" s="174">
        <f t="shared" si="12"/>
        <v>0.49305555555555597</v>
      </c>
      <c r="X40" s="69"/>
      <c r="Y40" s="62"/>
      <c r="Z40" s="175">
        <f>SUM(($J$13+C40)+($L$13-E39))</f>
        <v>0.55902777777777812</v>
      </c>
      <c r="AB40" s="176"/>
    </row>
    <row r="41" spans="1:28">
      <c r="A41" s="4"/>
      <c r="B41" s="193" t="s">
        <v>211</v>
      </c>
      <c r="C41" s="167">
        <v>0.30208333333333298</v>
      </c>
      <c r="D41" s="71" t="s">
        <v>110</v>
      </c>
      <c r="E41" s="71">
        <v>0.88541666666666696</v>
      </c>
      <c r="F41" s="177">
        <f t="shared" si="7"/>
        <v>0.58333333333333393</v>
      </c>
      <c r="G41" s="71"/>
      <c r="H41" s="71" t="s">
        <v>110</v>
      </c>
      <c r="I41" s="72"/>
      <c r="J41" s="70"/>
      <c r="K41" s="70" t="s">
        <v>110</v>
      </c>
      <c r="L41" s="66"/>
      <c r="M41" s="171"/>
      <c r="N41" s="70" t="s">
        <v>110</v>
      </c>
      <c r="O41" s="70"/>
      <c r="P41" s="171"/>
      <c r="Q41" s="70" t="s">
        <v>110</v>
      </c>
      <c r="R41" s="66"/>
      <c r="S41" s="172">
        <f t="shared" si="8"/>
        <v>0.58333333333333393</v>
      </c>
      <c r="T41" s="173">
        <f t="shared" si="9"/>
        <v>14.000000000000014</v>
      </c>
      <c r="U41" s="73">
        <f t="shared" si="10"/>
        <v>0.41666666666666602</v>
      </c>
      <c r="V41" s="174">
        <f t="shared" si="11"/>
        <v>0</v>
      </c>
      <c r="W41" s="174">
        <f t="shared" si="12"/>
        <v>0.41666666666666602</v>
      </c>
      <c r="X41" s="69"/>
      <c r="Y41" s="62"/>
      <c r="Z41" s="175">
        <f>SUM(($J$13+C41)+($L$13-E40))</f>
        <v>0.37847222222222193</v>
      </c>
      <c r="AB41" s="176"/>
    </row>
    <row r="42" spans="1:28">
      <c r="A42" s="4"/>
      <c r="B42" s="193" t="s">
        <v>212</v>
      </c>
      <c r="C42" s="167">
        <v>0.39583333333333298</v>
      </c>
      <c r="D42" s="71" t="s">
        <v>110</v>
      </c>
      <c r="E42" s="71">
        <v>0.92013888888888895</v>
      </c>
      <c r="F42" s="177">
        <f t="shared" si="7"/>
        <v>0.52430555555555602</v>
      </c>
      <c r="G42" s="71"/>
      <c r="H42" s="71" t="s">
        <v>110</v>
      </c>
      <c r="I42" s="72"/>
      <c r="J42" s="70"/>
      <c r="K42" s="70" t="s">
        <v>110</v>
      </c>
      <c r="L42" s="66"/>
      <c r="M42" s="171"/>
      <c r="N42" s="70" t="s">
        <v>110</v>
      </c>
      <c r="O42" s="70"/>
      <c r="P42" s="171"/>
      <c r="Q42" s="70" t="s">
        <v>110</v>
      </c>
      <c r="R42" s="66"/>
      <c r="S42" s="172">
        <f t="shared" si="8"/>
        <v>0.52430555555555602</v>
      </c>
      <c r="T42" s="173">
        <f t="shared" si="9"/>
        <v>12.583333333333345</v>
      </c>
      <c r="U42" s="73">
        <f t="shared" si="10"/>
        <v>0.47569444444444403</v>
      </c>
      <c r="V42" s="174">
        <f t="shared" si="11"/>
        <v>0</v>
      </c>
      <c r="W42" s="174">
        <f t="shared" si="12"/>
        <v>0.47569444444444403</v>
      </c>
      <c r="X42" s="69"/>
      <c r="Y42" s="62"/>
      <c r="Z42" s="175">
        <f>SUM(($J$13+C42)+($L$13-E41))</f>
        <v>0.51041666666666607</v>
      </c>
      <c r="AB42" s="176"/>
    </row>
    <row r="43" spans="1:28">
      <c r="A43" s="4"/>
      <c r="B43" s="193" t="s">
        <v>213</v>
      </c>
      <c r="C43" s="167">
        <v>0.41666666666666702</v>
      </c>
      <c r="D43" s="71" t="s">
        <v>110</v>
      </c>
      <c r="E43" s="71">
        <v>0.92361111111111105</v>
      </c>
      <c r="F43" s="177">
        <f t="shared" si="7"/>
        <v>0.50694444444444398</v>
      </c>
      <c r="G43" s="71"/>
      <c r="H43" s="71" t="s">
        <v>110</v>
      </c>
      <c r="I43" s="72"/>
      <c r="J43" s="70"/>
      <c r="K43" s="70" t="s">
        <v>110</v>
      </c>
      <c r="L43" s="66"/>
      <c r="M43" s="171"/>
      <c r="N43" s="70" t="s">
        <v>110</v>
      </c>
      <c r="O43" s="70"/>
      <c r="P43" s="171"/>
      <c r="Q43" s="70" t="s">
        <v>110</v>
      </c>
      <c r="R43" s="66"/>
      <c r="S43" s="172">
        <f t="shared" si="8"/>
        <v>0.50694444444444398</v>
      </c>
      <c r="T43" s="173">
        <f t="shared" si="9"/>
        <v>12.166666666666655</v>
      </c>
      <c r="U43" s="73">
        <f t="shared" si="10"/>
        <v>0.49305555555555597</v>
      </c>
      <c r="V43" s="174">
        <f t="shared" si="11"/>
        <v>0</v>
      </c>
      <c r="W43" s="174">
        <f t="shared" si="12"/>
        <v>0.49305555555555597</v>
      </c>
      <c r="X43" s="69"/>
      <c r="Y43" s="62"/>
      <c r="Z43" s="175">
        <f>SUM(($J$13+C43)+($L$13-E19))</f>
        <v>0.77430555555555602</v>
      </c>
      <c r="AB43" s="176"/>
    </row>
    <row r="44" spans="1:28">
      <c r="A44" s="4"/>
      <c r="B44" s="193" t="s">
        <v>151</v>
      </c>
      <c r="C44" s="167">
        <v>0.31944444444444398</v>
      </c>
      <c r="D44" s="71" t="s">
        <v>110</v>
      </c>
      <c r="E44" s="71">
        <v>0.88888888888888895</v>
      </c>
      <c r="F44" s="177">
        <f t="shared" si="7"/>
        <v>0.56944444444444497</v>
      </c>
      <c r="G44" s="71"/>
      <c r="H44" s="71" t="s">
        <v>110</v>
      </c>
      <c r="I44" s="72"/>
      <c r="J44" s="70"/>
      <c r="K44" s="70" t="s">
        <v>110</v>
      </c>
      <c r="L44" s="66"/>
      <c r="M44" s="171"/>
      <c r="N44" s="70" t="s">
        <v>110</v>
      </c>
      <c r="O44" s="70"/>
      <c r="P44" s="171"/>
      <c r="Q44" s="70" t="s">
        <v>110</v>
      </c>
      <c r="R44" s="66"/>
      <c r="S44" s="172">
        <f t="shared" si="8"/>
        <v>0.56944444444444497</v>
      </c>
      <c r="T44" s="173">
        <f t="shared" si="9"/>
        <v>13.666666666666679</v>
      </c>
      <c r="U44" s="73">
        <f t="shared" si="10"/>
        <v>0.43055555555555503</v>
      </c>
      <c r="V44" s="174">
        <f t="shared" si="11"/>
        <v>0</v>
      </c>
      <c r="W44" s="174">
        <f t="shared" si="12"/>
        <v>0.43055555555555503</v>
      </c>
      <c r="X44" s="69"/>
      <c r="Y44" s="62"/>
      <c r="Z44" s="175">
        <f>SUM(($J$13+C44)+($L$13-E43))</f>
        <v>0.39583333333333293</v>
      </c>
      <c r="AB44" s="176"/>
    </row>
    <row r="45" spans="1:28">
      <c r="A45" s="4"/>
      <c r="B45" s="193" t="s">
        <v>178</v>
      </c>
      <c r="C45" s="167">
        <v>0.33333333333333298</v>
      </c>
      <c r="D45" s="71" t="s">
        <v>110</v>
      </c>
      <c r="E45" s="71">
        <v>0.90972222222222199</v>
      </c>
      <c r="F45" s="177">
        <f t="shared" si="7"/>
        <v>0.57638888888888906</v>
      </c>
      <c r="G45" s="71"/>
      <c r="H45" s="71" t="s">
        <v>110</v>
      </c>
      <c r="I45" s="72"/>
      <c r="J45" s="70"/>
      <c r="K45" s="70" t="s">
        <v>110</v>
      </c>
      <c r="L45" s="66"/>
      <c r="M45" s="171"/>
      <c r="N45" s="70" t="s">
        <v>110</v>
      </c>
      <c r="O45" s="70"/>
      <c r="P45" s="171"/>
      <c r="Q45" s="70" t="s">
        <v>110</v>
      </c>
      <c r="R45" s="66"/>
      <c r="S45" s="172">
        <f t="shared" si="8"/>
        <v>0.57638888888888906</v>
      </c>
      <c r="T45" s="173">
        <f t="shared" si="9"/>
        <v>13.833333333333337</v>
      </c>
      <c r="U45" s="73">
        <f t="shared" si="10"/>
        <v>0.42361111111111099</v>
      </c>
      <c r="V45" s="174">
        <f t="shared" si="11"/>
        <v>0</v>
      </c>
      <c r="W45" s="174">
        <f t="shared" si="12"/>
        <v>0.42361111111111099</v>
      </c>
      <c r="X45" s="69"/>
      <c r="Y45" s="62"/>
      <c r="Z45" s="175">
        <f>SUM(($J$13+C45)+($L$13-E44))</f>
        <v>0.44444444444444403</v>
      </c>
      <c r="AB45" s="176"/>
    </row>
    <row r="48" spans="1:28">
      <c r="A48" s="4"/>
      <c r="B48" s="4"/>
      <c r="C48" s="35" t="s">
        <v>133</v>
      </c>
      <c r="D48" s="4"/>
      <c r="E48" s="4"/>
      <c r="F48" s="4"/>
      <c r="G48" s="4"/>
      <c r="H48" s="4"/>
      <c r="I48" s="4"/>
      <c r="J48" s="4"/>
      <c r="K48" s="4"/>
      <c r="L48" s="4"/>
      <c r="M48" s="36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8" hidden="1">
      <c r="A49" s="4"/>
      <c r="B49" s="4"/>
      <c r="C49" s="4"/>
      <c r="D49" s="4"/>
      <c r="E49" s="4"/>
      <c r="F49" s="4"/>
      <c r="G49" s="4"/>
      <c r="H49" s="4"/>
      <c r="I49" s="4"/>
      <c r="J49" s="36">
        <v>0</v>
      </c>
      <c r="K49" s="4"/>
      <c r="L49" s="36">
        <v>1</v>
      </c>
      <c r="M49" s="36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8">
      <c r="A50" s="4"/>
      <c r="B50" s="37"/>
      <c r="C50" s="164"/>
      <c r="D50" s="38"/>
      <c r="E50" s="39" t="s">
        <v>91</v>
      </c>
      <c r="F50" s="40"/>
      <c r="G50" s="41"/>
      <c r="H50" s="42" t="s">
        <v>92</v>
      </c>
      <c r="I50" s="40"/>
      <c r="J50" s="43"/>
      <c r="K50" s="43" t="s">
        <v>93</v>
      </c>
      <c r="L50" s="44"/>
      <c r="M50" s="165"/>
      <c r="N50" s="43" t="s">
        <v>93</v>
      </c>
      <c r="O50" s="43"/>
      <c r="P50" s="165"/>
      <c r="Q50" s="43" t="s">
        <v>94</v>
      </c>
      <c r="R50" s="43"/>
      <c r="S50" s="166" t="s">
        <v>95</v>
      </c>
      <c r="T50" s="45" t="s">
        <v>96</v>
      </c>
      <c r="U50" s="164"/>
      <c r="V50" s="39" t="s">
        <v>97</v>
      </c>
      <c r="W50" s="45"/>
      <c r="X50" s="10"/>
      <c r="Y50" s="10"/>
      <c r="Z50" s="46" t="s">
        <v>98</v>
      </c>
      <c r="AB50" s="47" t="s">
        <v>83</v>
      </c>
    </row>
    <row r="51" spans="1:28">
      <c r="A51" s="4"/>
      <c r="B51" s="48" t="s">
        <v>99</v>
      </c>
      <c r="C51" s="167"/>
      <c r="D51" s="49" t="s">
        <v>100</v>
      </c>
      <c r="E51" s="50"/>
      <c r="F51" s="168" t="s">
        <v>101</v>
      </c>
      <c r="G51" s="51" t="s">
        <v>102</v>
      </c>
      <c r="H51" s="51"/>
      <c r="I51" s="52" t="s">
        <v>102</v>
      </c>
      <c r="J51" s="169" t="s">
        <v>102</v>
      </c>
      <c r="K51" s="53"/>
      <c r="L51" s="53" t="s">
        <v>102</v>
      </c>
      <c r="M51" s="169" t="s">
        <v>102</v>
      </c>
      <c r="N51" s="53"/>
      <c r="O51" s="53" t="s">
        <v>102</v>
      </c>
      <c r="P51" s="169" t="s">
        <v>102</v>
      </c>
      <c r="Q51" s="53"/>
      <c r="R51" s="54" t="s">
        <v>102</v>
      </c>
      <c r="S51" s="48" t="s">
        <v>103</v>
      </c>
      <c r="T51" s="170" t="s">
        <v>104</v>
      </c>
      <c r="U51" s="170" t="s">
        <v>105</v>
      </c>
      <c r="V51" s="170" t="s">
        <v>106</v>
      </c>
      <c r="W51" s="170" t="s">
        <v>107</v>
      </c>
      <c r="X51" s="55"/>
      <c r="Y51" s="56"/>
      <c r="Z51" s="57" t="s">
        <v>108</v>
      </c>
      <c r="AB51" s="58"/>
    </row>
    <row r="52" spans="1:28">
      <c r="A52" s="4"/>
      <c r="B52" s="116" t="s">
        <v>109</v>
      </c>
      <c r="C52" s="60">
        <v>0.25694444444444398</v>
      </c>
      <c r="D52" s="61" t="s">
        <v>110</v>
      </c>
      <c r="E52" s="62">
        <v>0.85416666666666696</v>
      </c>
      <c r="F52" s="63">
        <f t="shared" ref="F52:F59" si="14">(E52-C52)</f>
        <v>0.59722222222222299</v>
      </c>
      <c r="G52" s="61">
        <v>0.34375</v>
      </c>
      <c r="H52" s="61" t="s">
        <v>110</v>
      </c>
      <c r="I52" s="64">
        <v>0.45833333333333298</v>
      </c>
      <c r="J52" s="65"/>
      <c r="K52" s="65" t="s">
        <v>110</v>
      </c>
      <c r="L52" s="66"/>
      <c r="M52" s="171">
        <v>0.45833333333333298</v>
      </c>
      <c r="N52" s="65" t="s">
        <v>110</v>
      </c>
      <c r="O52" s="65">
        <v>0.52083333333333304</v>
      </c>
      <c r="P52" s="67"/>
      <c r="Q52" s="65" t="s">
        <v>110</v>
      </c>
      <c r="R52" s="66"/>
      <c r="S52" s="172">
        <f t="shared" ref="S52:S59" si="15">(F52-((I52-G52)))</f>
        <v>0.48263888888889001</v>
      </c>
      <c r="T52" s="173">
        <f t="shared" ref="T52:T59" si="16">(F52-((I52-G52)+(L52-J52)+(O52-M52)+(R52-P52)))*24</f>
        <v>10.083333333333359</v>
      </c>
      <c r="U52" s="68">
        <f t="shared" ref="U52:U59" si="17">(($J$13+C52)+($L$13-E52))</f>
        <v>0.40277777777777701</v>
      </c>
      <c r="V52" s="174">
        <f t="shared" ref="V52:V59" si="18">(I52-G52)</f>
        <v>0.11458333333333298</v>
      </c>
      <c r="W52" s="174">
        <f t="shared" ref="W52:W59" si="19">(V52+U52)</f>
        <v>0.51736111111111005</v>
      </c>
      <c r="X52" s="69"/>
      <c r="Y52" s="62"/>
      <c r="Z52" s="175">
        <f>SUM(($J$13+C52)+($L$13-E59))</f>
        <v>0.3125</v>
      </c>
      <c r="AB52" s="176"/>
    </row>
    <row r="53" spans="1:28">
      <c r="A53" s="4"/>
      <c r="B53" s="116" t="s">
        <v>111</v>
      </c>
      <c r="C53" s="60">
        <v>0.24652777777777801</v>
      </c>
      <c r="D53" s="61" t="s">
        <v>110</v>
      </c>
      <c r="E53" s="62">
        <v>0.94097222222222199</v>
      </c>
      <c r="F53" s="63">
        <f t="shared" si="14"/>
        <v>0.69444444444444398</v>
      </c>
      <c r="G53" s="61">
        <v>0.38194444444444398</v>
      </c>
      <c r="H53" s="61" t="s">
        <v>110</v>
      </c>
      <c r="I53" s="64">
        <v>0.58333333333333304</v>
      </c>
      <c r="J53" s="70"/>
      <c r="K53" s="65" t="s">
        <v>110</v>
      </c>
      <c r="L53" s="66"/>
      <c r="M53" s="171">
        <v>0.58333333333333304</v>
      </c>
      <c r="N53" s="65" t="s">
        <v>110</v>
      </c>
      <c r="O53" s="70">
        <v>0.64583333333333304</v>
      </c>
      <c r="P53" s="67"/>
      <c r="Q53" s="65" t="s">
        <v>110</v>
      </c>
      <c r="R53" s="66"/>
      <c r="S53" s="172">
        <f t="shared" si="15"/>
        <v>0.49305555555555491</v>
      </c>
      <c r="T53" s="173">
        <f t="shared" si="16"/>
        <v>10.333333333333318</v>
      </c>
      <c r="U53" s="68">
        <f t="shared" si="17"/>
        <v>0.30555555555555602</v>
      </c>
      <c r="V53" s="174">
        <f t="shared" si="18"/>
        <v>0.20138888888888906</v>
      </c>
      <c r="W53" s="174">
        <f t="shared" si="19"/>
        <v>0.50694444444444509</v>
      </c>
      <c r="X53" s="69"/>
      <c r="Y53" s="62"/>
      <c r="Z53" s="175">
        <f>SUM(($J$13+C53)+($L$13-E52))</f>
        <v>0.39236111111111105</v>
      </c>
      <c r="AB53" s="176"/>
    </row>
    <row r="54" spans="1:28">
      <c r="A54" s="4"/>
      <c r="B54" s="188" t="s">
        <v>112</v>
      </c>
      <c r="C54" s="60">
        <v>0.24652777777777801</v>
      </c>
      <c r="D54" s="61" t="s">
        <v>110</v>
      </c>
      <c r="E54" s="62">
        <v>0.88194444444444398</v>
      </c>
      <c r="F54" s="63">
        <f t="shared" si="14"/>
        <v>0.63541666666666596</v>
      </c>
      <c r="G54" s="61">
        <v>0.61111111111111105</v>
      </c>
      <c r="H54" s="61" t="s">
        <v>110</v>
      </c>
      <c r="I54" s="64">
        <v>0.73611111111111105</v>
      </c>
      <c r="J54" s="70"/>
      <c r="K54" s="65" t="s">
        <v>110</v>
      </c>
      <c r="L54" s="66"/>
      <c r="M54" s="171">
        <v>0.38194444444444398</v>
      </c>
      <c r="N54" s="65" t="s">
        <v>110</v>
      </c>
      <c r="O54" s="70">
        <v>0.4375</v>
      </c>
      <c r="P54" s="171"/>
      <c r="Q54" s="70" t="s">
        <v>110</v>
      </c>
      <c r="R54" s="66"/>
      <c r="S54" s="172">
        <f t="shared" si="15"/>
        <v>0.51041666666666596</v>
      </c>
      <c r="T54" s="173">
        <f t="shared" si="16"/>
        <v>10.916666666666639</v>
      </c>
      <c r="U54" s="68">
        <f t="shared" si="17"/>
        <v>0.36458333333333404</v>
      </c>
      <c r="V54" s="174">
        <f t="shared" si="18"/>
        <v>0.125</v>
      </c>
      <c r="W54" s="174">
        <f t="shared" si="19"/>
        <v>0.48958333333333404</v>
      </c>
      <c r="X54" s="69"/>
      <c r="Y54" s="62"/>
      <c r="Z54" s="175">
        <f>SUM(($J$13+C54)+($L$13-E53))</f>
        <v>0.30555555555555602</v>
      </c>
      <c r="AB54" s="176"/>
    </row>
    <row r="55" spans="1:28">
      <c r="A55" s="4"/>
      <c r="B55" s="188" t="s">
        <v>113</v>
      </c>
      <c r="C55" s="167">
        <v>0.25</v>
      </c>
      <c r="D55" s="71" t="s">
        <v>110</v>
      </c>
      <c r="E55" s="50">
        <v>0.88194444444444398</v>
      </c>
      <c r="F55" s="177">
        <f t="shared" si="14"/>
        <v>0.63194444444444398</v>
      </c>
      <c r="G55" s="71">
        <v>0.68402777777777801</v>
      </c>
      <c r="H55" s="71" t="s">
        <v>110</v>
      </c>
      <c r="I55" s="72">
        <v>0.73611111111111105</v>
      </c>
      <c r="J55" s="70"/>
      <c r="K55" s="70" t="s">
        <v>110</v>
      </c>
      <c r="L55" s="66"/>
      <c r="M55" s="171"/>
      <c r="N55" s="70" t="s">
        <v>110</v>
      </c>
      <c r="O55" s="70"/>
      <c r="P55" s="171"/>
      <c r="Q55" s="70" t="s">
        <v>110</v>
      </c>
      <c r="R55" s="66"/>
      <c r="S55" s="172">
        <f t="shared" si="15"/>
        <v>0.57986111111111094</v>
      </c>
      <c r="T55" s="173">
        <f t="shared" si="16"/>
        <v>13.916666666666663</v>
      </c>
      <c r="U55" s="73">
        <f t="shared" si="17"/>
        <v>0.36805555555555602</v>
      </c>
      <c r="V55" s="174">
        <f t="shared" si="18"/>
        <v>5.2083333333333037E-2</v>
      </c>
      <c r="W55" s="174">
        <f t="shared" si="19"/>
        <v>0.42013888888888906</v>
      </c>
      <c r="X55" s="69"/>
      <c r="Y55" s="62"/>
      <c r="Z55" s="175">
        <f>SUM(($J$13+C55)+($L$13-E54))</f>
        <v>0.36805555555555602</v>
      </c>
      <c r="AB55" s="176"/>
    </row>
    <row r="56" spans="1:28">
      <c r="A56" s="4"/>
      <c r="B56" s="189" t="s">
        <v>115</v>
      </c>
      <c r="C56" s="87">
        <v>0.21875</v>
      </c>
      <c r="D56" s="88" t="s">
        <v>110</v>
      </c>
      <c r="E56" s="29">
        <v>0.69791666666666696</v>
      </c>
      <c r="F56" s="89">
        <f t="shared" si="14"/>
        <v>0.47916666666666696</v>
      </c>
      <c r="G56" s="88"/>
      <c r="H56" s="88" t="s">
        <v>110</v>
      </c>
      <c r="I56" s="90"/>
      <c r="J56" s="182"/>
      <c r="K56" s="91" t="s">
        <v>110</v>
      </c>
      <c r="L56" s="183"/>
      <c r="M56" s="184"/>
      <c r="N56" s="91" t="s">
        <v>110</v>
      </c>
      <c r="O56" s="182"/>
      <c r="P56" s="184"/>
      <c r="Q56" s="182" t="s">
        <v>110</v>
      </c>
      <c r="R56" s="183"/>
      <c r="S56" s="185">
        <f t="shared" si="15"/>
        <v>0.47916666666666696</v>
      </c>
      <c r="T56" s="186">
        <f t="shared" si="16"/>
        <v>11.500000000000007</v>
      </c>
      <c r="U56" s="93">
        <f t="shared" si="17"/>
        <v>0.52083333333333304</v>
      </c>
      <c r="V56" s="178">
        <f t="shared" si="18"/>
        <v>0</v>
      </c>
      <c r="W56" s="178">
        <f t="shared" si="19"/>
        <v>0.52083333333333304</v>
      </c>
      <c r="X56" s="69"/>
      <c r="Y56" s="62"/>
      <c r="Z56" s="187">
        <f>SUM(($J$13+C56)+($L$13-E55))</f>
        <v>0.33680555555555602</v>
      </c>
      <c r="AB56" s="176"/>
    </row>
    <row r="57" spans="1:28">
      <c r="A57" s="4"/>
      <c r="B57" s="120" t="s">
        <v>115</v>
      </c>
      <c r="C57" s="95">
        <v>0.72569444444444398</v>
      </c>
      <c r="D57" s="96" t="s">
        <v>110</v>
      </c>
      <c r="E57" s="121">
        <v>0.94097222222222199</v>
      </c>
      <c r="F57" s="97">
        <f t="shared" si="14"/>
        <v>0.21527777777777801</v>
      </c>
      <c r="G57" s="96"/>
      <c r="H57" s="96" t="s">
        <v>110</v>
      </c>
      <c r="I57" s="98"/>
      <c r="J57" s="99"/>
      <c r="K57" s="99" t="s">
        <v>110</v>
      </c>
      <c r="L57" s="100"/>
      <c r="M57" s="101"/>
      <c r="N57" s="99" t="s">
        <v>110</v>
      </c>
      <c r="O57" s="99"/>
      <c r="P57" s="101"/>
      <c r="Q57" s="99" t="s">
        <v>110</v>
      </c>
      <c r="R57" s="100"/>
      <c r="S57" s="102">
        <f t="shared" si="15"/>
        <v>0.21527777777777801</v>
      </c>
      <c r="T57" s="103">
        <f t="shared" si="16"/>
        <v>5.1666666666666723</v>
      </c>
      <c r="U57" s="104">
        <f t="shared" si="17"/>
        <v>0.78472222222222199</v>
      </c>
      <c r="V57" s="94">
        <f t="shared" si="18"/>
        <v>0</v>
      </c>
      <c r="W57" s="94">
        <f t="shared" si="19"/>
        <v>0.78472222222222199</v>
      </c>
      <c r="X57" s="69"/>
      <c r="Y57" s="62"/>
      <c r="Z57" s="105">
        <f>SUM(($J$13+C57)+($L$13-E48))</f>
        <v>1.725694444444444</v>
      </c>
      <c r="AB57" s="176"/>
    </row>
    <row r="58" spans="1:28">
      <c r="A58" s="4"/>
      <c r="B58" s="116" t="s">
        <v>203</v>
      </c>
      <c r="C58" s="74">
        <v>0.29513888888888901</v>
      </c>
      <c r="D58" s="61" t="s">
        <v>110</v>
      </c>
      <c r="E58" s="61">
        <v>0.92013888888888895</v>
      </c>
      <c r="F58" s="63">
        <f t="shared" si="14"/>
        <v>0.625</v>
      </c>
      <c r="G58" s="61">
        <v>0.5</v>
      </c>
      <c r="H58" s="61" t="s">
        <v>110</v>
      </c>
      <c r="I58" s="64">
        <v>0.54166666666666696</v>
      </c>
      <c r="J58" s="65"/>
      <c r="K58" s="65" t="s">
        <v>110</v>
      </c>
      <c r="L58" s="75"/>
      <c r="M58" s="67"/>
      <c r="N58" s="65" t="s">
        <v>110</v>
      </c>
      <c r="O58" s="65"/>
      <c r="P58" s="67"/>
      <c r="Q58" s="65" t="s">
        <v>110</v>
      </c>
      <c r="R58" s="66"/>
      <c r="S58" s="172">
        <f t="shared" si="15"/>
        <v>0.58333333333333304</v>
      </c>
      <c r="T58" s="173">
        <f t="shared" si="16"/>
        <v>13.999999999999993</v>
      </c>
      <c r="U58" s="68">
        <f t="shared" si="17"/>
        <v>0.37500000000000006</v>
      </c>
      <c r="V58" s="174">
        <f t="shared" si="18"/>
        <v>4.1666666666666963E-2</v>
      </c>
      <c r="W58" s="174">
        <f t="shared" si="19"/>
        <v>0.41666666666666702</v>
      </c>
      <c r="X58" s="69"/>
      <c r="Y58" s="62"/>
      <c r="Z58" s="175">
        <f>SUM(($J$13+C58)+($L$13-E57))</f>
        <v>0.35416666666666702</v>
      </c>
      <c r="AB58" s="176"/>
    </row>
    <row r="59" spans="1:28">
      <c r="A59" s="4" t="s">
        <v>64</v>
      </c>
      <c r="B59" s="188" t="s">
        <v>166</v>
      </c>
      <c r="C59" s="74">
        <v>0.40972222222222199</v>
      </c>
      <c r="D59" s="61" t="s">
        <v>110</v>
      </c>
      <c r="E59" s="62">
        <v>0.94444444444444398</v>
      </c>
      <c r="F59" s="63">
        <f t="shared" si="14"/>
        <v>0.53472222222222199</v>
      </c>
      <c r="G59" s="61"/>
      <c r="H59" s="61" t="s">
        <v>110</v>
      </c>
      <c r="I59" s="64"/>
      <c r="J59" s="70"/>
      <c r="K59" s="70" t="s">
        <v>110</v>
      </c>
      <c r="L59" s="66"/>
      <c r="M59" s="171"/>
      <c r="N59" s="70" t="s">
        <v>110</v>
      </c>
      <c r="O59" s="70"/>
      <c r="P59" s="171"/>
      <c r="Q59" s="70" t="s">
        <v>110</v>
      </c>
      <c r="R59" s="66"/>
      <c r="S59" s="172">
        <f t="shared" si="15"/>
        <v>0.53472222222222199</v>
      </c>
      <c r="T59" s="173">
        <f t="shared" si="16"/>
        <v>12.833333333333329</v>
      </c>
      <c r="U59" s="68">
        <f t="shared" si="17"/>
        <v>0.46527777777777801</v>
      </c>
      <c r="V59" s="174">
        <f t="shared" si="18"/>
        <v>0</v>
      </c>
      <c r="W59" s="174">
        <f t="shared" si="19"/>
        <v>0.46527777777777801</v>
      </c>
      <c r="X59" s="69"/>
      <c r="Y59" s="6"/>
      <c r="Z59" s="187">
        <f>SUM(($J$13+C59)+($L$13-E58))</f>
        <v>0.48958333333333304</v>
      </c>
      <c r="AB59" s="176"/>
    </row>
    <row r="60" spans="1:28">
      <c r="A60" s="4"/>
      <c r="B60" s="4"/>
      <c r="C60" s="8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76">
        <f>SUM(S52:S56,S58:S59)*24</f>
        <v>87.916666666666643</v>
      </c>
      <c r="T60" s="77">
        <f>SUM(T52:T56,T58:T59)</f>
        <v>83.5833333333333</v>
      </c>
      <c r="U60" s="6"/>
      <c r="V60" s="4"/>
      <c r="W60" s="78">
        <f>SUM(W52:W56,W58:W59)*24</f>
        <v>80.083333333333357</v>
      </c>
      <c r="X60" s="79"/>
      <c r="Y60" s="79"/>
      <c r="Z60" s="19"/>
    </row>
    <row r="61" spans="1:2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6"/>
      <c r="U61" s="6"/>
      <c r="V61" s="4"/>
      <c r="W61" s="4"/>
      <c r="X61" s="4"/>
      <c r="Y61" s="4"/>
      <c r="Z61" s="4"/>
    </row>
  </sheetData>
  <pageMargins left="0.7" right="0.7" top="0.75" bottom="0.75" header="0.511811023622047" footer="0.3"/>
  <pageSetup paperSize="9" scale="94" orientation="landscape" horizontalDpi="300" verticalDpi="300"/>
  <headerFooter>
    <oddFooter>&amp;C_x005F_x000D_&amp;1#&amp;"Aptos,Normal"&amp;10&amp;Kff0000  C1 - Internal</oddFooter>
  </headerFooter>
  <rowBreaks count="4" manualBreakCount="4">
    <brk id="24" max="16383" man="1"/>
    <brk id="47" max="16383" man="1"/>
    <brk id="69" max="16383" man="1"/>
    <brk id="9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78"/>
  <sheetViews>
    <sheetView zoomScaleNormal="100" workbookViewId="0">
      <selection activeCell="E24" sqref="E24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83"/>
      <c r="Z4" s="118"/>
    </row>
    <row r="5" spans="1:28">
      <c r="A5" s="4"/>
      <c r="B5" s="11" t="s">
        <v>69</v>
      </c>
      <c r="C5" s="12"/>
      <c r="D5" s="12"/>
      <c r="E5" s="13" t="s">
        <v>128</v>
      </c>
      <c r="F5" s="13" t="s">
        <v>9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214</v>
      </c>
      <c r="P5" s="6"/>
      <c r="Q5" s="4"/>
      <c r="R5" s="11" t="s">
        <v>74</v>
      </c>
      <c r="S5" s="13"/>
      <c r="T5" s="15" t="s">
        <v>215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164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22" t="s">
        <v>109</v>
      </c>
      <c r="C16" s="123">
        <v>0.21875</v>
      </c>
      <c r="D16" s="88" t="s">
        <v>110</v>
      </c>
      <c r="E16" s="29">
        <v>0.50347222222222199</v>
      </c>
      <c r="F16" s="89">
        <f t="shared" ref="F16:F23" si="0">(E16-C16)</f>
        <v>0.28472222222222199</v>
      </c>
      <c r="G16" s="88"/>
      <c r="H16" s="88" t="s">
        <v>110</v>
      </c>
      <c r="I16" s="90"/>
      <c r="J16" s="91"/>
      <c r="K16" s="91" t="s">
        <v>110</v>
      </c>
      <c r="L16" s="183"/>
      <c r="M16" s="184"/>
      <c r="N16" s="91" t="s">
        <v>110</v>
      </c>
      <c r="O16" s="91"/>
      <c r="P16" s="92"/>
      <c r="Q16" s="91" t="s">
        <v>110</v>
      </c>
      <c r="R16" s="183"/>
      <c r="S16" s="185">
        <f t="shared" ref="S16:S23" si="1">(F16-((I16-G16)))</f>
        <v>0.28472222222222199</v>
      </c>
      <c r="T16" s="186">
        <f t="shared" ref="T16:T23" si="2">(F16-((I16-G16)+(L16-J16)+(O16-M16)+(R16-P16)))*24</f>
        <v>6.8333333333333277</v>
      </c>
      <c r="U16" s="93">
        <f t="shared" ref="U16:U23" si="3">(($J$13+C16)+($L$13-E16))</f>
        <v>0.71527777777777801</v>
      </c>
      <c r="V16" s="178">
        <f t="shared" ref="V16:V23" si="4">(I16-G16)</f>
        <v>0</v>
      </c>
      <c r="W16" s="178">
        <f t="shared" ref="W16:W23" si="5">(V16+U16)</f>
        <v>0.71527777777777801</v>
      </c>
      <c r="X16" s="69"/>
      <c r="Y16" s="62"/>
      <c r="Z16" s="204">
        <f>SUM(($J$13+C16)+($L$13-E23))</f>
        <v>0.42361111111111116</v>
      </c>
      <c r="AB16" s="176"/>
    </row>
    <row r="17" spans="1:28">
      <c r="A17" s="4"/>
      <c r="B17" s="120" t="s">
        <v>109</v>
      </c>
      <c r="C17" s="102">
        <v>0.73611111111111105</v>
      </c>
      <c r="D17" s="96" t="s">
        <v>110</v>
      </c>
      <c r="E17" s="121">
        <v>0.88194444444444398</v>
      </c>
      <c r="F17" s="97">
        <f t="shared" si="0"/>
        <v>0.14583333333333293</v>
      </c>
      <c r="G17" s="96"/>
      <c r="H17" s="96" t="s">
        <v>110</v>
      </c>
      <c r="I17" s="98"/>
      <c r="J17" s="99"/>
      <c r="K17" s="99" t="s">
        <v>110</v>
      </c>
      <c r="L17" s="100"/>
      <c r="M17" s="101"/>
      <c r="N17" s="99" t="s">
        <v>110</v>
      </c>
      <c r="O17" s="99"/>
      <c r="P17" s="101"/>
      <c r="Q17" s="99" t="s">
        <v>110</v>
      </c>
      <c r="R17" s="100"/>
      <c r="S17" s="102">
        <f t="shared" si="1"/>
        <v>0.14583333333333293</v>
      </c>
      <c r="T17" s="103">
        <f t="shared" si="2"/>
        <v>3.4999999999999902</v>
      </c>
      <c r="U17" s="104">
        <f t="shared" si="3"/>
        <v>0.85416666666666707</v>
      </c>
      <c r="V17" s="94">
        <f t="shared" si="4"/>
        <v>0</v>
      </c>
      <c r="W17" s="94">
        <f t="shared" si="5"/>
        <v>0.85416666666666707</v>
      </c>
      <c r="X17" s="69"/>
      <c r="Y17" s="50"/>
      <c r="Z17" s="105">
        <f>SUM(($J$13+C17)+($L$13-E12))</f>
        <v>1.7361111111111112</v>
      </c>
      <c r="AB17" s="176"/>
    </row>
    <row r="18" spans="1:28">
      <c r="A18" s="4"/>
      <c r="B18" s="188" t="s">
        <v>111</v>
      </c>
      <c r="C18" s="167">
        <v>0.25694444444444398</v>
      </c>
      <c r="D18" s="71" t="s">
        <v>110</v>
      </c>
      <c r="E18" s="50">
        <v>0.82638888888888895</v>
      </c>
      <c r="F18" s="177">
        <f t="shared" si="0"/>
        <v>0.56944444444444497</v>
      </c>
      <c r="G18" s="71">
        <v>0.34375</v>
      </c>
      <c r="H18" s="71" t="s">
        <v>110</v>
      </c>
      <c r="I18" s="72">
        <v>0.38541666666666702</v>
      </c>
      <c r="J18" s="70"/>
      <c r="K18" s="70" t="s">
        <v>110</v>
      </c>
      <c r="L18" s="66"/>
      <c r="M18" s="171">
        <v>0.38541666666666702</v>
      </c>
      <c r="N18" s="70" t="s">
        <v>110</v>
      </c>
      <c r="O18" s="70">
        <v>0.4375</v>
      </c>
      <c r="P18" s="171"/>
      <c r="Q18" s="70" t="s">
        <v>110</v>
      </c>
      <c r="R18" s="66"/>
      <c r="S18" s="172">
        <f t="shared" si="1"/>
        <v>0.5277777777777779</v>
      </c>
      <c r="T18" s="173">
        <f t="shared" si="2"/>
        <v>11.416666666666679</v>
      </c>
      <c r="U18" s="73">
        <f t="shared" si="3"/>
        <v>0.43055555555555503</v>
      </c>
      <c r="V18" s="174">
        <f t="shared" si="4"/>
        <v>4.1666666666667018E-2</v>
      </c>
      <c r="W18" s="174">
        <f t="shared" si="5"/>
        <v>0.47222222222222204</v>
      </c>
      <c r="X18" s="69"/>
      <c r="Y18" s="50"/>
      <c r="Z18" s="175">
        <f t="shared" ref="Z18:Z23" si="6">SUM(($J$13+C18)+($L$13-E17))</f>
        <v>0.375</v>
      </c>
      <c r="AB18" s="176"/>
    </row>
    <row r="19" spans="1:28">
      <c r="A19" s="4"/>
      <c r="B19" s="188" t="s">
        <v>112</v>
      </c>
      <c r="C19" s="167">
        <v>0.24652777777777801</v>
      </c>
      <c r="D19" s="71" t="s">
        <v>110</v>
      </c>
      <c r="E19" s="50">
        <v>0.82638888888888895</v>
      </c>
      <c r="F19" s="177">
        <f t="shared" si="0"/>
        <v>0.57986111111111094</v>
      </c>
      <c r="G19" s="71">
        <v>0.34027777777777801</v>
      </c>
      <c r="H19" s="71" t="s">
        <v>110</v>
      </c>
      <c r="I19" s="72">
        <v>0.42361111111111099</v>
      </c>
      <c r="J19" s="70"/>
      <c r="K19" s="70" t="s">
        <v>110</v>
      </c>
      <c r="L19" s="66"/>
      <c r="M19" s="171">
        <v>0.54861111111111105</v>
      </c>
      <c r="N19" s="70" t="s">
        <v>110</v>
      </c>
      <c r="O19" s="70">
        <v>0.60416666666666696</v>
      </c>
      <c r="P19" s="171"/>
      <c r="Q19" s="70" t="s">
        <v>110</v>
      </c>
      <c r="R19" s="66"/>
      <c r="S19" s="172">
        <f t="shared" si="1"/>
        <v>0.49652777777777796</v>
      </c>
      <c r="T19" s="173">
        <f t="shared" si="2"/>
        <v>10.583333333333329</v>
      </c>
      <c r="U19" s="73">
        <f t="shared" si="3"/>
        <v>0.42013888888888906</v>
      </c>
      <c r="V19" s="174">
        <f t="shared" si="4"/>
        <v>8.3333333333332982E-2</v>
      </c>
      <c r="W19" s="174">
        <f t="shared" si="5"/>
        <v>0.5034722222222221</v>
      </c>
      <c r="X19" s="69"/>
      <c r="Y19" s="62"/>
      <c r="Z19" s="175">
        <f t="shared" si="6"/>
        <v>0.42013888888888906</v>
      </c>
      <c r="AB19" s="176"/>
    </row>
    <row r="20" spans="1:28">
      <c r="A20" s="4"/>
      <c r="B20" s="188" t="s">
        <v>113</v>
      </c>
      <c r="C20" s="60">
        <v>0.24652777777777801</v>
      </c>
      <c r="D20" s="61" t="s">
        <v>110</v>
      </c>
      <c r="E20" s="62">
        <v>0.94097222222222199</v>
      </c>
      <c r="F20" s="63">
        <f t="shared" si="0"/>
        <v>0.69444444444444398</v>
      </c>
      <c r="G20" s="61">
        <v>0.43402777777777801</v>
      </c>
      <c r="H20" s="61" t="s">
        <v>110</v>
      </c>
      <c r="I20" s="64">
        <v>0.58333333333333304</v>
      </c>
      <c r="J20" s="70"/>
      <c r="K20" s="65" t="s">
        <v>110</v>
      </c>
      <c r="L20" s="66"/>
      <c r="M20" s="171">
        <v>0.58333333333333304</v>
      </c>
      <c r="N20" s="65" t="s">
        <v>110</v>
      </c>
      <c r="O20" s="70">
        <v>0.64583333333333304</v>
      </c>
      <c r="P20" s="171"/>
      <c r="Q20" s="70" t="s">
        <v>110</v>
      </c>
      <c r="R20" s="66"/>
      <c r="S20" s="172">
        <f t="shared" si="1"/>
        <v>0.54513888888888895</v>
      </c>
      <c r="T20" s="173">
        <f t="shared" si="2"/>
        <v>11.583333333333336</v>
      </c>
      <c r="U20" s="68">
        <f t="shared" si="3"/>
        <v>0.30555555555555602</v>
      </c>
      <c r="V20" s="174">
        <f t="shared" si="4"/>
        <v>0.14930555555555503</v>
      </c>
      <c r="W20" s="174">
        <f t="shared" si="5"/>
        <v>0.45486111111111105</v>
      </c>
      <c r="X20" s="69"/>
      <c r="Y20" s="62"/>
      <c r="Z20" s="175">
        <f t="shared" si="6"/>
        <v>0.42013888888888906</v>
      </c>
      <c r="AB20" s="176"/>
    </row>
    <row r="21" spans="1:28">
      <c r="A21" s="4"/>
      <c r="B21" s="188" t="s">
        <v>159</v>
      </c>
      <c r="C21" s="60">
        <v>0.25</v>
      </c>
      <c r="D21" s="61" t="s">
        <v>110</v>
      </c>
      <c r="E21" s="62">
        <v>0.99305555555555602</v>
      </c>
      <c r="F21" s="63">
        <f t="shared" si="0"/>
        <v>0.74305555555555602</v>
      </c>
      <c r="G21" s="61">
        <v>0.36111111111111099</v>
      </c>
      <c r="H21" s="61" t="s">
        <v>110</v>
      </c>
      <c r="I21" s="64">
        <v>0.52083333333333304</v>
      </c>
      <c r="J21" s="70"/>
      <c r="K21" s="65" t="s">
        <v>110</v>
      </c>
      <c r="L21" s="66"/>
      <c r="M21" s="171"/>
      <c r="N21" s="65" t="s">
        <v>110</v>
      </c>
      <c r="O21" s="70"/>
      <c r="P21" s="171"/>
      <c r="Q21" s="70" t="s">
        <v>110</v>
      </c>
      <c r="R21" s="66"/>
      <c r="S21" s="172">
        <f t="shared" si="1"/>
        <v>0.58333333333333393</v>
      </c>
      <c r="T21" s="173">
        <f t="shared" si="2"/>
        <v>14.000000000000014</v>
      </c>
      <c r="U21" s="68">
        <f t="shared" si="3"/>
        <v>0.25694444444444398</v>
      </c>
      <c r="V21" s="174">
        <f t="shared" si="4"/>
        <v>0.15972222222222204</v>
      </c>
      <c r="W21" s="174">
        <f t="shared" si="5"/>
        <v>0.41666666666666602</v>
      </c>
      <c r="X21" s="69"/>
      <c r="Y21" s="62"/>
      <c r="Z21" s="175">
        <f t="shared" si="6"/>
        <v>0.30902777777777801</v>
      </c>
      <c r="AB21" s="176"/>
    </row>
    <row r="22" spans="1:28">
      <c r="A22" s="4"/>
      <c r="B22" s="116" t="s">
        <v>160</v>
      </c>
      <c r="C22" s="74">
        <v>0.27430555555555602</v>
      </c>
      <c r="D22" s="61" t="s">
        <v>110</v>
      </c>
      <c r="E22" s="62">
        <v>0.84027777777777801</v>
      </c>
      <c r="F22" s="63">
        <f t="shared" si="0"/>
        <v>0.56597222222222199</v>
      </c>
      <c r="G22" s="61"/>
      <c r="H22" s="61" t="s">
        <v>110</v>
      </c>
      <c r="I22" s="64"/>
      <c r="J22" s="65"/>
      <c r="K22" s="65" t="s">
        <v>110</v>
      </c>
      <c r="L22" s="75"/>
      <c r="M22" s="67"/>
      <c r="N22" s="65" t="s">
        <v>110</v>
      </c>
      <c r="O22" s="65"/>
      <c r="P22" s="67"/>
      <c r="Q22" s="65" t="s">
        <v>110</v>
      </c>
      <c r="R22" s="66"/>
      <c r="S22" s="172">
        <f t="shared" si="1"/>
        <v>0.56597222222222199</v>
      </c>
      <c r="T22" s="173">
        <f t="shared" si="2"/>
        <v>13.583333333333329</v>
      </c>
      <c r="U22" s="68">
        <f t="shared" si="3"/>
        <v>0.43402777777777801</v>
      </c>
      <c r="V22" s="174">
        <f t="shared" si="4"/>
        <v>0</v>
      </c>
      <c r="W22" s="174">
        <f t="shared" si="5"/>
        <v>0.43402777777777801</v>
      </c>
      <c r="X22" s="69"/>
      <c r="Y22" s="62"/>
      <c r="Z22" s="194">
        <f t="shared" si="6"/>
        <v>0.28125</v>
      </c>
      <c r="AB22" s="176"/>
    </row>
    <row r="23" spans="1:28">
      <c r="A23" s="4" t="s">
        <v>64</v>
      </c>
      <c r="B23" s="188" t="s">
        <v>118</v>
      </c>
      <c r="C23" s="74">
        <v>0.33680555555555602</v>
      </c>
      <c r="D23" s="61" t="s">
        <v>110</v>
      </c>
      <c r="E23" s="61">
        <v>0.79513888888888884</v>
      </c>
      <c r="F23" s="63">
        <f t="shared" si="0"/>
        <v>0.45833333333333282</v>
      </c>
      <c r="G23" s="61"/>
      <c r="H23" s="61" t="s">
        <v>110</v>
      </c>
      <c r="I23" s="64"/>
      <c r="J23" s="70"/>
      <c r="K23" s="70" t="s">
        <v>110</v>
      </c>
      <c r="L23" s="66"/>
      <c r="M23" s="171"/>
      <c r="N23" s="70" t="s">
        <v>110</v>
      </c>
      <c r="O23" s="70"/>
      <c r="P23" s="171"/>
      <c r="Q23" s="70" t="s">
        <v>110</v>
      </c>
      <c r="R23" s="66"/>
      <c r="S23" s="172">
        <f t="shared" si="1"/>
        <v>0.45833333333333282</v>
      </c>
      <c r="T23" s="173">
        <f t="shared" si="2"/>
        <v>10.999999999999988</v>
      </c>
      <c r="U23" s="68">
        <f t="shared" si="3"/>
        <v>0.54166666666666718</v>
      </c>
      <c r="V23" s="174">
        <f t="shared" si="4"/>
        <v>0</v>
      </c>
      <c r="W23" s="174">
        <f t="shared" si="5"/>
        <v>0.54166666666666718</v>
      </c>
      <c r="X23" s="69"/>
      <c r="Y23" s="6"/>
      <c r="Z23" s="187">
        <f t="shared" si="6"/>
        <v>0.49652777777777801</v>
      </c>
      <c r="AB23" s="176"/>
    </row>
    <row r="24" spans="1:28">
      <c r="A24" s="4"/>
      <c r="B24" s="4"/>
      <c r="C24" s="8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76">
        <f>SUM(S16,S18:S23)*24</f>
        <v>83.083333333333329</v>
      </c>
      <c r="T24" s="77">
        <f>SUM(T16,T18:T23)</f>
        <v>79</v>
      </c>
      <c r="U24" s="6"/>
      <c r="V24" s="4"/>
      <c r="W24" s="78">
        <f>SUM(W16,W18:W23)*24</f>
        <v>84.916666666666671</v>
      </c>
      <c r="X24" s="79"/>
      <c r="Y24" s="79"/>
      <c r="Z24" s="19"/>
    </row>
    <row r="25" spans="1:2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7" spans="1:28">
      <c r="A27" s="4"/>
      <c r="B27" s="193" t="s">
        <v>145</v>
      </c>
      <c r="C27" s="167">
        <v>0.22916666666666699</v>
      </c>
      <c r="D27" s="71" t="s">
        <v>110</v>
      </c>
      <c r="E27" s="50">
        <v>0.89236111111111105</v>
      </c>
      <c r="F27" s="177">
        <f t="shared" ref="F27:F47" si="7">(E27-C27)</f>
        <v>0.66319444444444409</v>
      </c>
      <c r="G27" s="71">
        <v>0.4375</v>
      </c>
      <c r="H27" s="71" t="s">
        <v>110</v>
      </c>
      <c r="I27" s="72">
        <v>0.53819444444444398</v>
      </c>
      <c r="J27" s="70"/>
      <c r="K27" s="70" t="s">
        <v>110</v>
      </c>
      <c r="L27" s="66"/>
      <c r="M27" s="171"/>
      <c r="N27" s="70" t="s">
        <v>110</v>
      </c>
      <c r="O27" s="70"/>
      <c r="P27" s="171"/>
      <c r="Q27" s="70" t="s">
        <v>110</v>
      </c>
      <c r="R27" s="66"/>
      <c r="S27" s="172">
        <f t="shared" ref="S27:S47" si="8">(F27-((I27-G27)))</f>
        <v>0.56250000000000011</v>
      </c>
      <c r="T27" s="173">
        <f t="shared" ref="T27:T47" si="9">(F27-((I27-G27)+(L27-J27)+(O27-M27)+(R27-P27)))*24</f>
        <v>13.500000000000004</v>
      </c>
      <c r="U27" s="73">
        <f t="shared" ref="U27:U47" si="10">(($J$13+C27)+($L$13-E27))</f>
        <v>0.33680555555555591</v>
      </c>
      <c r="V27" s="174">
        <f t="shared" ref="V27:V47" si="11">(I27-G27)</f>
        <v>0.10069444444444398</v>
      </c>
      <c r="W27" s="174">
        <f t="shared" ref="W27:W47" si="12">(V27+U27)</f>
        <v>0.43749999999999989</v>
      </c>
      <c r="X27" s="69"/>
      <c r="Y27" s="62"/>
      <c r="Z27" s="175">
        <v>0.39930555555555602</v>
      </c>
      <c r="AB27" s="176"/>
    </row>
    <row r="28" spans="1:28">
      <c r="A28" s="4"/>
      <c r="B28" s="195" t="s">
        <v>146</v>
      </c>
      <c r="C28" s="190">
        <v>0.25694444444444398</v>
      </c>
      <c r="D28" s="180" t="s">
        <v>110</v>
      </c>
      <c r="E28" s="191">
        <v>0.69791666666666696</v>
      </c>
      <c r="F28" s="179">
        <f t="shared" si="7"/>
        <v>0.44097222222222299</v>
      </c>
      <c r="G28" s="180"/>
      <c r="H28" s="180" t="s">
        <v>110</v>
      </c>
      <c r="I28" s="181"/>
      <c r="J28" s="182"/>
      <c r="K28" s="182" t="s">
        <v>110</v>
      </c>
      <c r="L28" s="183"/>
      <c r="M28" s="184"/>
      <c r="N28" s="182" t="s">
        <v>110</v>
      </c>
      <c r="O28" s="182"/>
      <c r="P28" s="184"/>
      <c r="Q28" s="182" t="s">
        <v>110</v>
      </c>
      <c r="R28" s="183"/>
      <c r="S28" s="185">
        <f t="shared" si="8"/>
        <v>0.44097222222222299</v>
      </c>
      <c r="T28" s="186">
        <f t="shared" si="9"/>
        <v>10.583333333333352</v>
      </c>
      <c r="U28" s="192">
        <f t="shared" si="10"/>
        <v>0.55902777777777701</v>
      </c>
      <c r="V28" s="178">
        <f t="shared" si="11"/>
        <v>0</v>
      </c>
      <c r="W28" s="178">
        <f t="shared" si="12"/>
        <v>0.55902777777777701</v>
      </c>
      <c r="X28" s="69"/>
      <c r="Y28" s="62"/>
      <c r="Z28" s="187">
        <f>SUM(($J$13+C28)+($L$13-E27))</f>
        <v>0.36458333333333293</v>
      </c>
      <c r="AB28" s="176"/>
    </row>
    <row r="29" spans="1:28">
      <c r="A29" s="4"/>
      <c r="B29" s="119" t="s">
        <v>146</v>
      </c>
      <c r="C29" s="95">
        <v>0.72569444444444398</v>
      </c>
      <c r="D29" s="96" t="s">
        <v>110</v>
      </c>
      <c r="E29" s="121">
        <v>0.94097222222222199</v>
      </c>
      <c r="F29" s="97">
        <f t="shared" si="7"/>
        <v>0.21527777777777801</v>
      </c>
      <c r="G29" s="96"/>
      <c r="H29" s="96" t="s">
        <v>110</v>
      </c>
      <c r="I29" s="98"/>
      <c r="J29" s="99"/>
      <c r="K29" s="99" t="s">
        <v>110</v>
      </c>
      <c r="L29" s="100"/>
      <c r="M29" s="101"/>
      <c r="N29" s="99" t="s">
        <v>110</v>
      </c>
      <c r="O29" s="99"/>
      <c r="P29" s="101"/>
      <c r="Q29" s="99" t="s">
        <v>110</v>
      </c>
      <c r="R29" s="100"/>
      <c r="S29" s="102">
        <f t="shared" si="8"/>
        <v>0.21527777777777801</v>
      </c>
      <c r="T29" s="103">
        <f t="shared" si="9"/>
        <v>5.1666666666666723</v>
      </c>
      <c r="U29" s="104">
        <f t="shared" si="10"/>
        <v>0.78472222222222199</v>
      </c>
      <c r="V29" s="94">
        <f t="shared" si="11"/>
        <v>0</v>
      </c>
      <c r="W29" s="94">
        <f t="shared" si="12"/>
        <v>0.78472222222222199</v>
      </c>
      <c r="X29" s="69"/>
      <c r="Y29" s="62"/>
      <c r="Z29" s="105">
        <f>SUM(($J$13+C29)+($L$13-E26))</f>
        <v>1.725694444444444</v>
      </c>
      <c r="AB29" s="176"/>
    </row>
    <row r="30" spans="1:28">
      <c r="A30" s="4"/>
      <c r="B30" s="193" t="s">
        <v>216</v>
      </c>
      <c r="C30" s="167">
        <v>0.33680555555555602</v>
      </c>
      <c r="D30" s="71" t="s">
        <v>110</v>
      </c>
      <c r="E30" s="50">
        <v>0.91319444444444398</v>
      </c>
      <c r="F30" s="177">
        <f t="shared" si="7"/>
        <v>0.57638888888888795</v>
      </c>
      <c r="G30" s="71"/>
      <c r="H30" s="71" t="s">
        <v>110</v>
      </c>
      <c r="I30" s="72"/>
      <c r="J30" s="70"/>
      <c r="K30" s="70" t="s">
        <v>110</v>
      </c>
      <c r="L30" s="66"/>
      <c r="M30" s="171"/>
      <c r="N30" s="70" t="s">
        <v>110</v>
      </c>
      <c r="O30" s="70"/>
      <c r="P30" s="171"/>
      <c r="Q30" s="70" t="s">
        <v>110</v>
      </c>
      <c r="R30" s="66"/>
      <c r="S30" s="172">
        <f t="shared" si="8"/>
        <v>0.57638888888888795</v>
      </c>
      <c r="T30" s="173">
        <f t="shared" si="9"/>
        <v>13.833333333333311</v>
      </c>
      <c r="U30" s="73">
        <f t="shared" si="10"/>
        <v>0.42361111111111205</v>
      </c>
      <c r="V30" s="174">
        <f t="shared" si="11"/>
        <v>0</v>
      </c>
      <c r="W30" s="174">
        <f t="shared" si="12"/>
        <v>0.42361111111111205</v>
      </c>
      <c r="X30" s="69"/>
      <c r="Y30" s="62"/>
      <c r="Z30" s="175">
        <f>SUM(($J$13+C30)+($L$13-E29))</f>
        <v>0.39583333333333404</v>
      </c>
      <c r="AB30" s="176"/>
    </row>
    <row r="31" spans="1:28">
      <c r="A31" s="4"/>
      <c r="B31" s="193" t="s">
        <v>217</v>
      </c>
      <c r="C31" s="167">
        <v>0.29513888888888901</v>
      </c>
      <c r="D31" s="71" t="s">
        <v>110</v>
      </c>
      <c r="E31" s="71">
        <v>0.92013888888888895</v>
      </c>
      <c r="F31" s="177">
        <f t="shared" si="7"/>
        <v>0.625</v>
      </c>
      <c r="G31" s="71">
        <v>0.5</v>
      </c>
      <c r="H31" s="71" t="s">
        <v>110</v>
      </c>
      <c r="I31" s="72">
        <v>0.54166666666666696</v>
      </c>
      <c r="J31" s="70"/>
      <c r="K31" s="70" t="s">
        <v>110</v>
      </c>
      <c r="L31" s="66"/>
      <c r="M31" s="171"/>
      <c r="N31" s="70" t="s">
        <v>110</v>
      </c>
      <c r="O31" s="70"/>
      <c r="P31" s="171"/>
      <c r="Q31" s="70" t="s">
        <v>110</v>
      </c>
      <c r="R31" s="66"/>
      <c r="S31" s="172">
        <f t="shared" si="8"/>
        <v>0.58333333333333304</v>
      </c>
      <c r="T31" s="173">
        <f t="shared" si="9"/>
        <v>13.999999999999993</v>
      </c>
      <c r="U31" s="73">
        <f t="shared" si="10"/>
        <v>0.37500000000000006</v>
      </c>
      <c r="V31" s="174">
        <f t="shared" si="11"/>
        <v>4.1666666666666963E-2</v>
      </c>
      <c r="W31" s="174">
        <f t="shared" si="12"/>
        <v>0.41666666666666702</v>
      </c>
      <c r="X31" s="69"/>
      <c r="Y31" s="62"/>
      <c r="Z31" s="175">
        <f>SUM(($J$13+C31)+($L$13-E30))</f>
        <v>0.38194444444444503</v>
      </c>
      <c r="AB31" s="176"/>
    </row>
    <row r="32" spans="1:28">
      <c r="A32" s="4"/>
      <c r="B32" s="193" t="s">
        <v>218</v>
      </c>
      <c r="C32" s="172">
        <v>0.3125</v>
      </c>
      <c r="D32" s="71" t="s">
        <v>110</v>
      </c>
      <c r="E32" s="71">
        <v>0.88888888888888895</v>
      </c>
      <c r="F32" s="177">
        <f t="shared" si="7"/>
        <v>0.57638888888888895</v>
      </c>
      <c r="G32" s="71"/>
      <c r="H32" s="71" t="s">
        <v>110</v>
      </c>
      <c r="I32" s="72"/>
      <c r="J32" s="70"/>
      <c r="K32" s="70" t="s">
        <v>110</v>
      </c>
      <c r="L32" s="66"/>
      <c r="M32" s="171"/>
      <c r="N32" s="70" t="s">
        <v>110</v>
      </c>
      <c r="O32" s="70"/>
      <c r="P32" s="171"/>
      <c r="Q32" s="70" t="s">
        <v>110</v>
      </c>
      <c r="R32" s="66"/>
      <c r="S32" s="172">
        <f t="shared" si="8"/>
        <v>0.57638888888888895</v>
      </c>
      <c r="T32" s="173">
        <f t="shared" si="9"/>
        <v>13.833333333333336</v>
      </c>
      <c r="U32" s="73">
        <f t="shared" si="10"/>
        <v>0.42361111111111105</v>
      </c>
      <c r="V32" s="174">
        <f t="shared" si="11"/>
        <v>0</v>
      </c>
      <c r="W32" s="174">
        <f t="shared" si="12"/>
        <v>0.42361111111111105</v>
      </c>
      <c r="X32" s="69"/>
      <c r="Y32" s="62"/>
      <c r="Z32" s="175">
        <f>SUM(($J$13+C32)+($L$13-E31))</f>
        <v>0.39236111111111105</v>
      </c>
      <c r="AB32" s="176"/>
    </row>
    <row r="33" spans="1:28">
      <c r="A33" s="4"/>
      <c r="B33" s="193" t="s">
        <v>219</v>
      </c>
      <c r="C33" s="172">
        <v>0.30208333333333298</v>
      </c>
      <c r="D33" s="71" t="s">
        <v>110</v>
      </c>
      <c r="E33" s="71">
        <v>0.88541666666666696</v>
      </c>
      <c r="F33" s="177">
        <f t="shared" si="7"/>
        <v>0.58333333333333393</v>
      </c>
      <c r="G33" s="71"/>
      <c r="H33" s="71" t="s">
        <v>110</v>
      </c>
      <c r="I33" s="72"/>
      <c r="J33" s="70"/>
      <c r="K33" s="70" t="s">
        <v>110</v>
      </c>
      <c r="L33" s="66"/>
      <c r="M33" s="171"/>
      <c r="N33" s="70" t="s">
        <v>110</v>
      </c>
      <c r="O33" s="70"/>
      <c r="P33" s="171"/>
      <c r="Q33" s="70" t="s">
        <v>110</v>
      </c>
      <c r="R33" s="66"/>
      <c r="S33" s="172">
        <f t="shared" si="8"/>
        <v>0.58333333333333393</v>
      </c>
      <c r="T33" s="173">
        <f t="shared" si="9"/>
        <v>14.000000000000014</v>
      </c>
      <c r="U33" s="73">
        <f t="shared" si="10"/>
        <v>0.41666666666666602</v>
      </c>
      <c r="V33" s="174">
        <f t="shared" si="11"/>
        <v>0</v>
      </c>
      <c r="W33" s="174">
        <f t="shared" si="12"/>
        <v>0.41666666666666602</v>
      </c>
      <c r="X33" s="69"/>
      <c r="Y33" s="62"/>
      <c r="Z33" s="175">
        <f>SUM(($J$13+C33)+($L$13-E32))</f>
        <v>0.41319444444444403</v>
      </c>
      <c r="AB33" s="176"/>
    </row>
    <row r="34" spans="1:28">
      <c r="A34" s="4"/>
      <c r="B34" s="193" t="s">
        <v>220</v>
      </c>
      <c r="C34" s="172">
        <v>0.54861111111111105</v>
      </c>
      <c r="D34" s="71" t="s">
        <v>110</v>
      </c>
      <c r="E34" s="71">
        <v>0.82638888888888895</v>
      </c>
      <c r="F34" s="177">
        <f t="shared" si="7"/>
        <v>0.2777777777777779</v>
      </c>
      <c r="G34" s="71"/>
      <c r="H34" s="71" t="s">
        <v>110</v>
      </c>
      <c r="I34" s="72"/>
      <c r="J34" s="70"/>
      <c r="K34" s="70" t="s">
        <v>110</v>
      </c>
      <c r="L34" s="66"/>
      <c r="M34" s="171"/>
      <c r="N34" s="70" t="s">
        <v>110</v>
      </c>
      <c r="O34" s="70"/>
      <c r="P34" s="171"/>
      <c r="Q34" s="70" t="s">
        <v>110</v>
      </c>
      <c r="R34" s="66"/>
      <c r="S34" s="172">
        <f t="shared" si="8"/>
        <v>0.2777777777777779</v>
      </c>
      <c r="T34" s="173">
        <f t="shared" si="9"/>
        <v>6.6666666666666696</v>
      </c>
      <c r="U34" s="73">
        <f t="shared" si="10"/>
        <v>0.7222222222222221</v>
      </c>
      <c r="V34" s="174">
        <f t="shared" si="11"/>
        <v>0</v>
      </c>
      <c r="W34" s="174">
        <f t="shared" si="12"/>
        <v>0.7222222222222221</v>
      </c>
      <c r="X34" s="69"/>
      <c r="Y34" s="62"/>
      <c r="Z34" s="175">
        <f>SUM(($J$13+C34)+($L$13-E33))</f>
        <v>0.66319444444444409</v>
      </c>
      <c r="AB34" s="176"/>
    </row>
    <row r="35" spans="1:28">
      <c r="A35" s="4"/>
      <c r="B35" s="193" t="s">
        <v>206</v>
      </c>
      <c r="C35" s="167">
        <v>0.25694444444444398</v>
      </c>
      <c r="D35" s="71" t="s">
        <v>110</v>
      </c>
      <c r="E35" s="50">
        <v>0.85416666666666696</v>
      </c>
      <c r="F35" s="177">
        <f t="shared" si="7"/>
        <v>0.59722222222222299</v>
      </c>
      <c r="G35" s="71">
        <v>0.34375</v>
      </c>
      <c r="H35" s="71" t="s">
        <v>110</v>
      </c>
      <c r="I35" s="72">
        <v>0.41666666666666702</v>
      </c>
      <c r="J35" s="70"/>
      <c r="K35" s="70" t="s">
        <v>110</v>
      </c>
      <c r="L35" s="66"/>
      <c r="M35" s="171">
        <v>0.41666666666666702</v>
      </c>
      <c r="N35" s="70" t="s">
        <v>110</v>
      </c>
      <c r="O35" s="70">
        <v>0.52083333333333304</v>
      </c>
      <c r="P35" s="171"/>
      <c r="Q35" s="70" t="s">
        <v>110</v>
      </c>
      <c r="R35" s="66"/>
      <c r="S35" s="172">
        <f t="shared" si="8"/>
        <v>0.52430555555555602</v>
      </c>
      <c r="T35" s="173">
        <f t="shared" si="9"/>
        <v>10.083333333333359</v>
      </c>
      <c r="U35" s="73">
        <f t="shared" si="10"/>
        <v>0.40277777777777701</v>
      </c>
      <c r="V35" s="174">
        <f t="shared" si="11"/>
        <v>7.2916666666667018E-2</v>
      </c>
      <c r="W35" s="174">
        <f t="shared" si="12"/>
        <v>0.47569444444444403</v>
      </c>
      <c r="X35" s="69"/>
      <c r="Y35" s="62"/>
      <c r="Z35" s="175">
        <f>SUM(($J$13+C35)+($L$13-E17))</f>
        <v>0.375</v>
      </c>
      <c r="AB35" s="176"/>
    </row>
    <row r="36" spans="1:28">
      <c r="A36" s="4"/>
      <c r="B36" s="193" t="s">
        <v>169</v>
      </c>
      <c r="C36" s="167">
        <v>0.21875</v>
      </c>
      <c r="D36" s="71" t="s">
        <v>110</v>
      </c>
      <c r="E36" s="50">
        <v>0.94097222222222199</v>
      </c>
      <c r="F36" s="177">
        <f t="shared" si="7"/>
        <v>0.72222222222222199</v>
      </c>
      <c r="G36" s="71">
        <v>0.49305555555555602</v>
      </c>
      <c r="H36" s="71" t="s">
        <v>110</v>
      </c>
      <c r="I36" s="72">
        <v>0.64583333333333304</v>
      </c>
      <c r="J36" s="70"/>
      <c r="K36" s="70" t="s">
        <v>110</v>
      </c>
      <c r="L36" s="66"/>
      <c r="M36" s="171"/>
      <c r="N36" s="70" t="s">
        <v>110</v>
      </c>
      <c r="O36" s="70"/>
      <c r="P36" s="171"/>
      <c r="Q36" s="70" t="s">
        <v>110</v>
      </c>
      <c r="R36" s="66"/>
      <c r="S36" s="172">
        <f t="shared" si="8"/>
        <v>0.56944444444444497</v>
      </c>
      <c r="T36" s="173">
        <f t="shared" si="9"/>
        <v>13.666666666666679</v>
      </c>
      <c r="U36" s="73">
        <f t="shared" si="10"/>
        <v>0.27777777777777801</v>
      </c>
      <c r="V36" s="174">
        <f t="shared" si="11"/>
        <v>0.15277777777777701</v>
      </c>
      <c r="W36" s="174">
        <f t="shared" si="12"/>
        <v>0.43055555555555503</v>
      </c>
      <c r="X36" s="69"/>
      <c r="Y36" s="62"/>
      <c r="Z36" s="175">
        <f>SUM(($J$13+C36)+($L$13-E35))</f>
        <v>0.36458333333333304</v>
      </c>
      <c r="AB36" s="176"/>
    </row>
    <row r="37" spans="1:28">
      <c r="A37" s="4"/>
      <c r="B37" s="193" t="s">
        <v>170</v>
      </c>
      <c r="C37" s="167">
        <v>0.39930555555555602</v>
      </c>
      <c r="D37" s="71" t="s">
        <v>110</v>
      </c>
      <c r="E37" s="50">
        <v>0.94444444444444398</v>
      </c>
      <c r="F37" s="177">
        <f t="shared" si="7"/>
        <v>0.54513888888888795</v>
      </c>
      <c r="G37" s="71"/>
      <c r="H37" s="71" t="s">
        <v>110</v>
      </c>
      <c r="I37" s="72"/>
      <c r="J37" s="70"/>
      <c r="K37" s="70" t="s">
        <v>110</v>
      </c>
      <c r="L37" s="66"/>
      <c r="M37" s="171"/>
      <c r="N37" s="70" t="s">
        <v>110</v>
      </c>
      <c r="O37" s="70"/>
      <c r="P37" s="171"/>
      <c r="Q37" s="70" t="s">
        <v>110</v>
      </c>
      <c r="R37" s="66"/>
      <c r="S37" s="172">
        <f t="shared" si="8"/>
        <v>0.54513888888888795</v>
      </c>
      <c r="T37" s="173">
        <f t="shared" si="9"/>
        <v>13.083333333333311</v>
      </c>
      <c r="U37" s="73">
        <f t="shared" si="10"/>
        <v>0.45486111111111205</v>
      </c>
      <c r="V37" s="174">
        <f t="shared" si="11"/>
        <v>0</v>
      </c>
      <c r="W37" s="174">
        <f t="shared" si="12"/>
        <v>0.45486111111111205</v>
      </c>
      <c r="X37" s="69"/>
      <c r="Y37" s="62"/>
      <c r="Z37" s="175">
        <f>SUM(($J$13+C37)+($L$13-E20))</f>
        <v>0.45833333333333404</v>
      </c>
      <c r="AB37" s="176"/>
    </row>
    <row r="38" spans="1:28">
      <c r="A38" s="4"/>
      <c r="B38" s="193" t="s">
        <v>221</v>
      </c>
      <c r="C38" s="167">
        <v>0.25</v>
      </c>
      <c r="D38" s="71" t="s">
        <v>110</v>
      </c>
      <c r="E38" s="50">
        <v>0.83333333333333304</v>
      </c>
      <c r="F38" s="177">
        <f t="shared" si="7"/>
        <v>0.58333333333333304</v>
      </c>
      <c r="G38" s="71"/>
      <c r="H38" s="71" t="s">
        <v>110</v>
      </c>
      <c r="I38" s="72"/>
      <c r="J38" s="70"/>
      <c r="K38" s="70" t="s">
        <v>110</v>
      </c>
      <c r="L38" s="66"/>
      <c r="M38" s="171"/>
      <c r="N38" s="70" t="s">
        <v>110</v>
      </c>
      <c r="O38" s="70"/>
      <c r="P38" s="171"/>
      <c r="Q38" s="70" t="s">
        <v>110</v>
      </c>
      <c r="R38" s="66"/>
      <c r="S38" s="172">
        <f t="shared" si="8"/>
        <v>0.58333333333333304</v>
      </c>
      <c r="T38" s="173">
        <f t="shared" si="9"/>
        <v>13.999999999999993</v>
      </c>
      <c r="U38" s="73">
        <f t="shared" si="10"/>
        <v>0.41666666666666696</v>
      </c>
      <c r="V38" s="174">
        <f t="shared" si="11"/>
        <v>0</v>
      </c>
      <c r="W38" s="174">
        <f t="shared" si="12"/>
        <v>0.41666666666666696</v>
      </c>
      <c r="X38" s="69"/>
      <c r="Y38" s="62"/>
      <c r="Z38" s="175">
        <f>SUM(($J$13+C38)+($L$13-E37))</f>
        <v>0.30555555555555602</v>
      </c>
      <c r="AB38" s="176"/>
    </row>
    <row r="39" spans="1:28">
      <c r="A39" s="4"/>
      <c r="B39" s="193" t="s">
        <v>222</v>
      </c>
      <c r="C39" s="167">
        <v>0.30208333333333298</v>
      </c>
      <c r="D39" s="71" t="s">
        <v>110</v>
      </c>
      <c r="E39" s="50">
        <v>0.88541666666666696</v>
      </c>
      <c r="F39" s="177">
        <f t="shared" si="7"/>
        <v>0.58333333333333393</v>
      </c>
      <c r="G39" s="71"/>
      <c r="H39" s="71" t="s">
        <v>110</v>
      </c>
      <c r="I39" s="72"/>
      <c r="J39" s="70"/>
      <c r="K39" s="70" t="s">
        <v>110</v>
      </c>
      <c r="L39" s="66"/>
      <c r="M39" s="171"/>
      <c r="N39" s="70" t="s">
        <v>110</v>
      </c>
      <c r="O39" s="70"/>
      <c r="P39" s="171"/>
      <c r="Q39" s="70" t="s">
        <v>110</v>
      </c>
      <c r="R39" s="66"/>
      <c r="S39" s="172">
        <f t="shared" si="8"/>
        <v>0.58333333333333393</v>
      </c>
      <c r="T39" s="173">
        <f t="shared" si="9"/>
        <v>14.000000000000014</v>
      </c>
      <c r="U39" s="73">
        <f t="shared" si="10"/>
        <v>0.41666666666666602</v>
      </c>
      <c r="V39" s="174">
        <f t="shared" si="11"/>
        <v>0</v>
      </c>
      <c r="W39" s="174">
        <f t="shared" si="12"/>
        <v>0.41666666666666602</v>
      </c>
      <c r="X39" s="69"/>
      <c r="Y39" s="62"/>
      <c r="Z39" s="175">
        <f>SUM(($J$13+C39)+($L$13-E38))</f>
        <v>0.46874999999999994</v>
      </c>
      <c r="AB39" s="176"/>
    </row>
    <row r="40" spans="1:28">
      <c r="A40" s="4"/>
      <c r="B40" s="193" t="s">
        <v>223</v>
      </c>
      <c r="C40" s="172">
        <v>0.69097222222222199</v>
      </c>
      <c r="D40" s="71" t="s">
        <v>110</v>
      </c>
      <c r="E40" s="50">
        <v>0.88194444444444398</v>
      </c>
      <c r="F40" s="177">
        <f t="shared" si="7"/>
        <v>0.19097222222222199</v>
      </c>
      <c r="G40" s="71"/>
      <c r="H40" s="71" t="s">
        <v>110</v>
      </c>
      <c r="I40" s="72"/>
      <c r="J40" s="70"/>
      <c r="K40" s="70" t="s">
        <v>110</v>
      </c>
      <c r="L40" s="66"/>
      <c r="M40" s="171"/>
      <c r="N40" s="70" t="s">
        <v>110</v>
      </c>
      <c r="O40" s="70"/>
      <c r="P40" s="171"/>
      <c r="Q40" s="70" t="s">
        <v>110</v>
      </c>
      <c r="R40" s="66"/>
      <c r="S40" s="172">
        <f t="shared" si="8"/>
        <v>0.19097222222222199</v>
      </c>
      <c r="T40" s="173">
        <f t="shared" si="9"/>
        <v>4.5833333333333277</v>
      </c>
      <c r="U40" s="73">
        <f t="shared" si="10"/>
        <v>0.80902777777777801</v>
      </c>
      <c r="V40" s="174">
        <f t="shared" si="11"/>
        <v>0</v>
      </c>
      <c r="W40" s="174">
        <f t="shared" si="12"/>
        <v>0.80902777777777801</v>
      </c>
      <c r="X40" s="69"/>
      <c r="Y40" s="62"/>
      <c r="Z40" s="175">
        <f>SUM(($J$13+C40)+($L$13-E39))</f>
        <v>0.80555555555555503</v>
      </c>
      <c r="AB40" s="176"/>
    </row>
    <row r="41" spans="1:28">
      <c r="A41" s="4"/>
      <c r="B41" s="193" t="s">
        <v>161</v>
      </c>
      <c r="C41" s="167">
        <v>0.25694444444444398</v>
      </c>
      <c r="D41" s="71" t="s">
        <v>110</v>
      </c>
      <c r="E41" s="50">
        <v>0.64236111111111105</v>
      </c>
      <c r="F41" s="177">
        <f t="shared" si="7"/>
        <v>0.38541666666666707</v>
      </c>
      <c r="G41" s="71">
        <v>0.34375</v>
      </c>
      <c r="H41" s="71" t="s">
        <v>110</v>
      </c>
      <c r="I41" s="72">
        <v>0.4375</v>
      </c>
      <c r="J41" s="70"/>
      <c r="K41" s="70" t="s">
        <v>110</v>
      </c>
      <c r="L41" s="66"/>
      <c r="M41" s="171"/>
      <c r="N41" s="70" t="s">
        <v>110</v>
      </c>
      <c r="O41" s="70"/>
      <c r="P41" s="171"/>
      <c r="Q41" s="70" t="s">
        <v>110</v>
      </c>
      <c r="R41" s="66"/>
      <c r="S41" s="172">
        <f t="shared" si="8"/>
        <v>0.29166666666666707</v>
      </c>
      <c r="T41" s="173">
        <f t="shared" si="9"/>
        <v>7.0000000000000098</v>
      </c>
      <c r="U41" s="73">
        <f t="shared" si="10"/>
        <v>0.61458333333333293</v>
      </c>
      <c r="V41" s="174">
        <f t="shared" si="11"/>
        <v>9.375E-2</v>
      </c>
      <c r="W41" s="174">
        <f t="shared" si="12"/>
        <v>0.70833333333333293</v>
      </c>
      <c r="X41" s="69"/>
      <c r="Y41" s="62"/>
      <c r="Z41" s="175">
        <f>SUM(($J$13+C41)+($L$13-E17))</f>
        <v>0.375</v>
      </c>
      <c r="AB41" s="176"/>
    </row>
    <row r="42" spans="1:28">
      <c r="A42" s="4"/>
      <c r="B42" s="193" t="s">
        <v>224</v>
      </c>
      <c r="C42" s="167">
        <v>0.30555555555555602</v>
      </c>
      <c r="D42" s="71" t="s">
        <v>110</v>
      </c>
      <c r="E42" s="50">
        <v>0.93055555555555602</v>
      </c>
      <c r="F42" s="177">
        <f t="shared" si="7"/>
        <v>0.625</v>
      </c>
      <c r="G42" s="71">
        <v>0.6875</v>
      </c>
      <c r="H42" s="71" t="s">
        <v>110</v>
      </c>
      <c r="I42" s="72">
        <v>0.72916666666666696</v>
      </c>
      <c r="J42" s="70"/>
      <c r="K42" s="70" t="s">
        <v>110</v>
      </c>
      <c r="L42" s="66"/>
      <c r="M42" s="171"/>
      <c r="N42" s="70" t="s">
        <v>110</v>
      </c>
      <c r="O42" s="70"/>
      <c r="P42" s="171"/>
      <c r="Q42" s="70" t="s">
        <v>110</v>
      </c>
      <c r="R42" s="66"/>
      <c r="S42" s="172">
        <f t="shared" si="8"/>
        <v>0.58333333333333304</v>
      </c>
      <c r="T42" s="173">
        <f t="shared" si="9"/>
        <v>13.999999999999993</v>
      </c>
      <c r="U42" s="73">
        <f t="shared" si="10"/>
        <v>0.375</v>
      </c>
      <c r="V42" s="174">
        <f t="shared" si="11"/>
        <v>4.1666666666666963E-2</v>
      </c>
      <c r="W42" s="174">
        <f t="shared" si="12"/>
        <v>0.41666666666666696</v>
      </c>
      <c r="X42" s="69"/>
      <c r="Y42" s="62"/>
      <c r="Z42" s="175">
        <f>SUM(($J$13+C42)+($L$13-E41))</f>
        <v>0.66319444444444497</v>
      </c>
      <c r="AB42" s="176"/>
    </row>
    <row r="43" spans="1:28">
      <c r="A43" s="4"/>
      <c r="B43" s="193" t="s">
        <v>173</v>
      </c>
      <c r="C43" s="167">
        <v>0.32638888888888901</v>
      </c>
      <c r="D43" s="71" t="s">
        <v>110</v>
      </c>
      <c r="E43" s="50">
        <v>0.94444444444444398</v>
      </c>
      <c r="F43" s="177">
        <f t="shared" si="7"/>
        <v>0.61805555555555491</v>
      </c>
      <c r="G43" s="71">
        <v>0.70138888888888895</v>
      </c>
      <c r="H43" s="71" t="s">
        <v>110</v>
      </c>
      <c r="I43" s="72">
        <v>0.8125</v>
      </c>
      <c r="J43" s="70"/>
      <c r="K43" s="70" t="s">
        <v>110</v>
      </c>
      <c r="L43" s="66"/>
      <c r="M43" s="171"/>
      <c r="N43" s="70" t="s">
        <v>110</v>
      </c>
      <c r="O43" s="70"/>
      <c r="P43" s="171"/>
      <c r="Q43" s="70" t="s">
        <v>110</v>
      </c>
      <c r="R43" s="66"/>
      <c r="S43" s="172">
        <f t="shared" si="8"/>
        <v>0.50694444444444386</v>
      </c>
      <c r="T43" s="173">
        <f t="shared" si="9"/>
        <v>12.166666666666654</v>
      </c>
      <c r="U43" s="73">
        <f t="shared" si="10"/>
        <v>0.38194444444444503</v>
      </c>
      <c r="V43" s="174">
        <f t="shared" si="11"/>
        <v>0.11111111111111105</v>
      </c>
      <c r="W43" s="174">
        <f t="shared" si="12"/>
        <v>0.49305555555555608</v>
      </c>
      <c r="X43" s="69"/>
      <c r="Y43" s="62"/>
      <c r="Z43" s="175">
        <f>SUM(($J$13+C43)+($L$13-E42))</f>
        <v>0.39583333333333298</v>
      </c>
      <c r="AB43" s="176"/>
    </row>
    <row r="44" spans="1:28">
      <c r="A44" s="4"/>
      <c r="B44" s="193" t="s">
        <v>177</v>
      </c>
      <c r="C44" s="167">
        <v>0.39930555555555602</v>
      </c>
      <c r="D44" s="71" t="s">
        <v>110</v>
      </c>
      <c r="E44" s="50">
        <v>0.85069444444444398</v>
      </c>
      <c r="F44" s="177">
        <f t="shared" si="7"/>
        <v>0.45138888888888795</v>
      </c>
      <c r="G44" s="71"/>
      <c r="H44" s="71" t="s">
        <v>110</v>
      </c>
      <c r="I44" s="72"/>
      <c r="J44" s="70"/>
      <c r="K44" s="70" t="s">
        <v>110</v>
      </c>
      <c r="L44" s="66"/>
      <c r="M44" s="171"/>
      <c r="N44" s="70" t="s">
        <v>110</v>
      </c>
      <c r="O44" s="70"/>
      <c r="P44" s="171"/>
      <c r="Q44" s="70" t="s">
        <v>110</v>
      </c>
      <c r="R44" s="66"/>
      <c r="S44" s="172">
        <f t="shared" si="8"/>
        <v>0.45138888888888795</v>
      </c>
      <c r="T44" s="173">
        <f t="shared" si="9"/>
        <v>10.833333333333311</v>
      </c>
      <c r="U44" s="73">
        <f t="shared" si="10"/>
        <v>0.54861111111111205</v>
      </c>
      <c r="V44" s="174">
        <f t="shared" si="11"/>
        <v>0</v>
      </c>
      <c r="W44" s="174">
        <f t="shared" si="12"/>
        <v>0.54861111111111205</v>
      </c>
      <c r="X44" s="69"/>
      <c r="Y44" s="62"/>
      <c r="Z44" s="175">
        <f>SUM(($J$13+C44)+($L$13-E21))</f>
        <v>0.40625</v>
      </c>
      <c r="AB44" s="176"/>
    </row>
    <row r="45" spans="1:28">
      <c r="A45" s="4"/>
      <c r="B45" s="193" t="s">
        <v>178</v>
      </c>
      <c r="C45" s="167">
        <v>0.41666666666666702</v>
      </c>
      <c r="D45" s="71" t="s">
        <v>110</v>
      </c>
      <c r="E45" s="50">
        <v>0.94444444444444398</v>
      </c>
      <c r="F45" s="177">
        <f t="shared" si="7"/>
        <v>0.52777777777777701</v>
      </c>
      <c r="G45" s="71"/>
      <c r="H45" s="71" t="s">
        <v>110</v>
      </c>
      <c r="I45" s="72"/>
      <c r="J45" s="70"/>
      <c r="K45" s="70" t="s">
        <v>110</v>
      </c>
      <c r="L45" s="66"/>
      <c r="M45" s="171"/>
      <c r="N45" s="70" t="s">
        <v>110</v>
      </c>
      <c r="O45" s="70"/>
      <c r="P45" s="171"/>
      <c r="Q45" s="70" t="s">
        <v>110</v>
      </c>
      <c r="R45" s="66"/>
      <c r="S45" s="172">
        <f t="shared" si="8"/>
        <v>0.52777777777777701</v>
      </c>
      <c r="T45" s="173">
        <f t="shared" si="9"/>
        <v>12.666666666666648</v>
      </c>
      <c r="U45" s="73">
        <f t="shared" si="10"/>
        <v>0.47222222222222304</v>
      </c>
      <c r="V45" s="174">
        <f t="shared" si="11"/>
        <v>0</v>
      </c>
      <c r="W45" s="174">
        <f t="shared" si="12"/>
        <v>0.47222222222222304</v>
      </c>
      <c r="X45" s="69"/>
      <c r="Y45" s="62"/>
      <c r="Z45" s="175">
        <f>SUM(($J$13+C45)+($L$13-E44))</f>
        <v>0.56597222222222299</v>
      </c>
      <c r="AB45" s="176"/>
    </row>
    <row r="46" spans="1:28">
      <c r="A46" s="4"/>
      <c r="B46" s="195" t="s">
        <v>179</v>
      </c>
      <c r="C46" s="190">
        <v>0.25</v>
      </c>
      <c r="D46" s="180" t="s">
        <v>110</v>
      </c>
      <c r="E46" s="191">
        <v>0.375</v>
      </c>
      <c r="F46" s="179">
        <f t="shared" si="7"/>
        <v>0.125</v>
      </c>
      <c r="G46" s="180"/>
      <c r="H46" s="180" t="s">
        <v>110</v>
      </c>
      <c r="I46" s="181"/>
      <c r="J46" s="182"/>
      <c r="K46" s="182" t="s">
        <v>110</v>
      </c>
      <c r="L46" s="183"/>
      <c r="M46" s="184"/>
      <c r="N46" s="182" t="s">
        <v>110</v>
      </c>
      <c r="O46" s="182"/>
      <c r="P46" s="184"/>
      <c r="Q46" s="182" t="s">
        <v>110</v>
      </c>
      <c r="R46" s="183"/>
      <c r="S46" s="185">
        <f t="shared" si="8"/>
        <v>0.125</v>
      </c>
      <c r="T46" s="186">
        <f t="shared" si="9"/>
        <v>3</v>
      </c>
      <c r="U46" s="192">
        <f t="shared" si="10"/>
        <v>0.875</v>
      </c>
      <c r="V46" s="178">
        <f t="shared" si="11"/>
        <v>0</v>
      </c>
      <c r="W46" s="178">
        <f t="shared" si="12"/>
        <v>0.875</v>
      </c>
      <c r="X46" s="69"/>
      <c r="Y46" s="62"/>
      <c r="Z46" s="187">
        <f>SUM(($J$13+C46)+($L$13-E45))</f>
        <v>0.30555555555555602</v>
      </c>
      <c r="AB46" s="176"/>
    </row>
    <row r="47" spans="1:28">
      <c r="A47" s="4"/>
      <c r="B47" s="119" t="s">
        <v>179</v>
      </c>
      <c r="C47" s="95">
        <v>0.52083333333333304</v>
      </c>
      <c r="D47" s="96" t="s">
        <v>110</v>
      </c>
      <c r="E47" s="121">
        <v>0.85416666666666696</v>
      </c>
      <c r="F47" s="97">
        <f t="shared" si="7"/>
        <v>0.33333333333333393</v>
      </c>
      <c r="G47" s="96"/>
      <c r="H47" s="96" t="s">
        <v>110</v>
      </c>
      <c r="I47" s="98"/>
      <c r="J47" s="99"/>
      <c r="K47" s="99" t="s">
        <v>110</v>
      </c>
      <c r="L47" s="100"/>
      <c r="M47" s="101"/>
      <c r="N47" s="99" t="s">
        <v>110</v>
      </c>
      <c r="O47" s="99"/>
      <c r="P47" s="101"/>
      <c r="Q47" s="99" t="s">
        <v>110</v>
      </c>
      <c r="R47" s="100"/>
      <c r="S47" s="102">
        <f t="shared" si="8"/>
        <v>0.33333333333333393</v>
      </c>
      <c r="T47" s="103">
        <f t="shared" si="9"/>
        <v>8.0000000000000142</v>
      </c>
      <c r="U47" s="104">
        <f t="shared" si="10"/>
        <v>0.66666666666666607</v>
      </c>
      <c r="V47" s="94">
        <f t="shared" si="11"/>
        <v>0</v>
      </c>
      <c r="W47" s="94">
        <f t="shared" si="12"/>
        <v>0.66666666666666607</v>
      </c>
      <c r="X47" s="69"/>
      <c r="Y47" s="62"/>
      <c r="Z47" s="105">
        <f>SUM(($J$13+C47)+($L$13-E26))</f>
        <v>1.520833333333333</v>
      </c>
      <c r="AB47" s="176"/>
    </row>
    <row r="50" spans="1:28">
      <c r="A50" s="4"/>
      <c r="B50" s="4"/>
      <c r="C50" s="35" t="s">
        <v>133</v>
      </c>
      <c r="D50" s="4"/>
      <c r="E50" s="4"/>
      <c r="F50" s="4"/>
      <c r="G50" s="4"/>
      <c r="H50" s="4"/>
      <c r="I50" s="4"/>
      <c r="J50" s="4"/>
      <c r="K50" s="4"/>
      <c r="L50" s="4"/>
      <c r="M50" s="36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8" hidden="1">
      <c r="A51" s="4"/>
      <c r="B51" s="4"/>
      <c r="C51" s="4"/>
      <c r="D51" s="4"/>
      <c r="E51" s="4"/>
      <c r="F51" s="4"/>
      <c r="G51" s="4"/>
      <c r="H51" s="4"/>
      <c r="I51" s="4"/>
      <c r="J51" s="36">
        <v>0</v>
      </c>
      <c r="K51" s="4"/>
      <c r="L51" s="36">
        <v>1</v>
      </c>
      <c r="M51" s="3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8">
      <c r="A52" s="4"/>
      <c r="B52" s="37"/>
      <c r="C52" s="164"/>
      <c r="D52" s="38"/>
      <c r="E52" s="39" t="s">
        <v>91</v>
      </c>
      <c r="F52" s="40"/>
      <c r="G52" s="41"/>
      <c r="H52" s="42" t="s">
        <v>92</v>
      </c>
      <c r="I52" s="40"/>
      <c r="J52" s="43"/>
      <c r="K52" s="43" t="s">
        <v>93</v>
      </c>
      <c r="L52" s="44"/>
      <c r="M52" s="165"/>
      <c r="N52" s="43" t="s">
        <v>93</v>
      </c>
      <c r="O52" s="43"/>
      <c r="P52" s="165"/>
      <c r="Q52" s="43" t="s">
        <v>94</v>
      </c>
      <c r="R52" s="43"/>
      <c r="S52" s="166" t="s">
        <v>95</v>
      </c>
      <c r="T52" s="45" t="s">
        <v>96</v>
      </c>
      <c r="U52" s="164"/>
      <c r="V52" s="39" t="s">
        <v>97</v>
      </c>
      <c r="W52" s="45"/>
      <c r="X52" s="10"/>
      <c r="Y52" s="10"/>
      <c r="Z52" s="46" t="s">
        <v>98</v>
      </c>
      <c r="AB52" s="47" t="s">
        <v>83</v>
      </c>
    </row>
    <row r="53" spans="1:28">
      <c r="A53" s="4"/>
      <c r="B53" s="48" t="s">
        <v>99</v>
      </c>
      <c r="C53" s="167"/>
      <c r="D53" s="49" t="s">
        <v>100</v>
      </c>
      <c r="E53" s="50"/>
      <c r="F53" s="168" t="s">
        <v>101</v>
      </c>
      <c r="G53" s="51" t="s">
        <v>102</v>
      </c>
      <c r="H53" s="51"/>
      <c r="I53" s="52" t="s">
        <v>102</v>
      </c>
      <c r="J53" s="169" t="s">
        <v>102</v>
      </c>
      <c r="K53" s="53"/>
      <c r="L53" s="53" t="s">
        <v>102</v>
      </c>
      <c r="M53" s="169" t="s">
        <v>102</v>
      </c>
      <c r="N53" s="53"/>
      <c r="O53" s="53" t="s">
        <v>102</v>
      </c>
      <c r="P53" s="169" t="s">
        <v>102</v>
      </c>
      <c r="Q53" s="53"/>
      <c r="R53" s="54" t="s">
        <v>102</v>
      </c>
      <c r="S53" s="48" t="s">
        <v>103</v>
      </c>
      <c r="T53" s="170" t="s">
        <v>104</v>
      </c>
      <c r="U53" s="170" t="s">
        <v>105</v>
      </c>
      <c r="V53" s="170" t="s">
        <v>106</v>
      </c>
      <c r="W53" s="170" t="s">
        <v>107</v>
      </c>
      <c r="X53" s="55"/>
      <c r="Y53" s="56"/>
      <c r="Z53" s="57" t="s">
        <v>108</v>
      </c>
      <c r="AB53" s="58"/>
    </row>
    <row r="54" spans="1:28">
      <c r="A54" s="4"/>
      <c r="B54" s="116" t="s">
        <v>202</v>
      </c>
      <c r="C54" s="74">
        <v>0.30902777777777801</v>
      </c>
      <c r="D54" s="61" t="s">
        <v>110</v>
      </c>
      <c r="E54" s="61">
        <v>0.85763888888888895</v>
      </c>
      <c r="F54" s="63">
        <f t="shared" ref="F54:F60" si="13">(E54-C54)</f>
        <v>0.54861111111111094</v>
      </c>
      <c r="G54" s="61"/>
      <c r="H54" s="61" t="s">
        <v>110</v>
      </c>
      <c r="I54" s="64"/>
      <c r="J54" s="65"/>
      <c r="K54" s="65" t="s">
        <v>110</v>
      </c>
      <c r="L54" s="66"/>
      <c r="M54" s="171">
        <v>0.49652777777777801</v>
      </c>
      <c r="N54" s="65" t="s">
        <v>110</v>
      </c>
      <c r="O54" s="65">
        <v>0.55902777777777801</v>
      </c>
      <c r="P54" s="67"/>
      <c r="Q54" s="65" t="s">
        <v>110</v>
      </c>
      <c r="R54" s="66"/>
      <c r="S54" s="172">
        <f t="shared" ref="S54:S60" si="14">(F54-((I54-G54)))</f>
        <v>0.54861111111111094</v>
      </c>
      <c r="T54" s="173">
        <f t="shared" ref="T54:T60" si="15">(F54-((I54-G54)+(L54-J54)+(O54-M54)+(R54-P54)))*24</f>
        <v>11.666666666666663</v>
      </c>
      <c r="U54" s="68">
        <f t="shared" ref="U54:U60" si="16">(($J$13+C54)+($L$13-E54))</f>
        <v>0.45138888888888906</v>
      </c>
      <c r="V54" s="174">
        <f t="shared" ref="V54:V60" si="17">(I54-G54)</f>
        <v>0</v>
      </c>
      <c r="W54" s="174">
        <f t="shared" ref="W54:W60" si="18">(V54+U54)</f>
        <v>0.45138888888888906</v>
      </c>
      <c r="X54" s="69"/>
      <c r="Y54" s="62"/>
      <c r="Z54" s="194">
        <f>SUM(($J$13+C54)+($L$13-E50))</f>
        <v>1.3090277777777781</v>
      </c>
      <c r="AB54" s="176"/>
    </row>
    <row r="55" spans="1:28">
      <c r="A55" s="4"/>
      <c r="B55" s="188" t="s">
        <v>111</v>
      </c>
      <c r="C55" s="167">
        <v>0.21875</v>
      </c>
      <c r="D55" s="71" t="s">
        <v>110</v>
      </c>
      <c r="E55" s="71">
        <v>0.85763888888888895</v>
      </c>
      <c r="F55" s="177">
        <f t="shared" si="13"/>
        <v>0.63888888888888895</v>
      </c>
      <c r="G55" s="71">
        <v>0.49305555555555602</v>
      </c>
      <c r="H55" s="71" t="s">
        <v>110</v>
      </c>
      <c r="I55" s="72">
        <v>0.58333333333333304</v>
      </c>
      <c r="J55" s="70"/>
      <c r="K55" s="70" t="s">
        <v>110</v>
      </c>
      <c r="L55" s="66"/>
      <c r="M55" s="171">
        <v>0.58333333333333304</v>
      </c>
      <c r="N55" s="70" t="s">
        <v>110</v>
      </c>
      <c r="O55" s="70">
        <v>0.6875</v>
      </c>
      <c r="P55" s="171"/>
      <c r="Q55" s="70" t="s">
        <v>110</v>
      </c>
      <c r="R55" s="66"/>
      <c r="S55" s="172">
        <f t="shared" si="14"/>
        <v>0.54861111111111194</v>
      </c>
      <c r="T55" s="173">
        <f t="shared" si="15"/>
        <v>10.666666666666679</v>
      </c>
      <c r="U55" s="73">
        <f t="shared" si="16"/>
        <v>0.36111111111111105</v>
      </c>
      <c r="V55" s="174">
        <f t="shared" si="17"/>
        <v>9.0277777777777013E-2</v>
      </c>
      <c r="W55" s="174">
        <f t="shared" si="18"/>
        <v>0.45138888888888806</v>
      </c>
      <c r="X55" s="69"/>
      <c r="Y55" s="50"/>
      <c r="Z55" s="175">
        <f t="shared" ref="Z55:Z60" si="19">SUM(($J$13+C55)+($L$13-E54))</f>
        <v>0.36111111111111105</v>
      </c>
      <c r="AB55" s="176"/>
    </row>
    <row r="56" spans="1:28">
      <c r="A56" s="4"/>
      <c r="B56" s="188" t="s">
        <v>112</v>
      </c>
      <c r="C56" s="167">
        <v>0.25</v>
      </c>
      <c r="D56" s="71" t="s">
        <v>110</v>
      </c>
      <c r="E56" s="50">
        <v>0.85416666666666696</v>
      </c>
      <c r="F56" s="177">
        <f t="shared" si="13"/>
        <v>0.60416666666666696</v>
      </c>
      <c r="G56" s="71">
        <v>0.36111111111111099</v>
      </c>
      <c r="H56" s="71" t="s">
        <v>110</v>
      </c>
      <c r="I56" s="72">
        <v>0.45833333333333298</v>
      </c>
      <c r="J56" s="70"/>
      <c r="K56" s="70" t="s">
        <v>110</v>
      </c>
      <c r="L56" s="66"/>
      <c r="M56" s="171">
        <v>0.45833333333333298</v>
      </c>
      <c r="N56" s="70" t="s">
        <v>110</v>
      </c>
      <c r="O56" s="70">
        <v>0.52083333333333304</v>
      </c>
      <c r="P56" s="171"/>
      <c r="Q56" s="70" t="s">
        <v>110</v>
      </c>
      <c r="R56" s="66"/>
      <c r="S56" s="172">
        <f t="shared" si="14"/>
        <v>0.50694444444444497</v>
      </c>
      <c r="T56" s="173">
        <f t="shared" si="15"/>
        <v>10.666666666666679</v>
      </c>
      <c r="U56" s="73">
        <f t="shared" si="16"/>
        <v>0.39583333333333304</v>
      </c>
      <c r="V56" s="174">
        <f t="shared" si="17"/>
        <v>9.7222222222221988E-2</v>
      </c>
      <c r="W56" s="174">
        <f t="shared" si="18"/>
        <v>0.49305555555555503</v>
      </c>
      <c r="X56" s="69"/>
      <c r="Y56" s="62"/>
      <c r="Z56" s="175">
        <f t="shared" si="19"/>
        <v>0.39236111111111105</v>
      </c>
      <c r="AB56" s="176"/>
    </row>
    <row r="57" spans="1:28">
      <c r="A57" s="4"/>
      <c r="B57" s="188" t="s">
        <v>113</v>
      </c>
      <c r="C57" s="60">
        <v>0.25694444444444398</v>
      </c>
      <c r="D57" s="61" t="s">
        <v>110</v>
      </c>
      <c r="E57" s="62">
        <v>0.85069444444444398</v>
      </c>
      <c r="F57" s="63">
        <f t="shared" si="13"/>
        <v>0.59375</v>
      </c>
      <c r="G57" s="61">
        <v>0.34375</v>
      </c>
      <c r="H57" s="61" t="s">
        <v>110</v>
      </c>
      <c r="I57" s="64">
        <v>0.46875</v>
      </c>
      <c r="J57" s="70"/>
      <c r="K57" s="65" t="s">
        <v>110</v>
      </c>
      <c r="L57" s="66"/>
      <c r="M57" s="171">
        <v>0.46875</v>
      </c>
      <c r="N57" s="65" t="s">
        <v>110</v>
      </c>
      <c r="O57" s="70">
        <v>0.59375</v>
      </c>
      <c r="P57" s="171"/>
      <c r="Q57" s="70" t="s">
        <v>110</v>
      </c>
      <c r="R57" s="66"/>
      <c r="S57" s="172">
        <f t="shared" si="14"/>
        <v>0.46875</v>
      </c>
      <c r="T57" s="173">
        <f t="shared" si="15"/>
        <v>8.25</v>
      </c>
      <c r="U57" s="68">
        <f t="shared" si="16"/>
        <v>0.40625</v>
      </c>
      <c r="V57" s="174">
        <f t="shared" si="17"/>
        <v>0.125</v>
      </c>
      <c r="W57" s="174">
        <f t="shared" si="18"/>
        <v>0.53125</v>
      </c>
      <c r="X57" s="69"/>
      <c r="Y57" s="62"/>
      <c r="Z57" s="175">
        <f t="shared" si="19"/>
        <v>0.40277777777777701</v>
      </c>
      <c r="AB57" s="176"/>
    </row>
    <row r="58" spans="1:28">
      <c r="A58" s="4"/>
      <c r="B58" s="188" t="s">
        <v>115</v>
      </c>
      <c r="C58" s="60">
        <v>0.21875</v>
      </c>
      <c r="D58" s="61" t="s">
        <v>110</v>
      </c>
      <c r="E58" s="62">
        <v>0.97222222222222199</v>
      </c>
      <c r="F58" s="63">
        <f t="shared" si="13"/>
        <v>0.75347222222222199</v>
      </c>
      <c r="G58" s="61">
        <v>0.43402777777777801</v>
      </c>
      <c r="H58" s="61" t="s">
        <v>110</v>
      </c>
      <c r="I58" s="64">
        <v>0.64583333333333304</v>
      </c>
      <c r="J58" s="70"/>
      <c r="K58" s="65" t="s">
        <v>110</v>
      </c>
      <c r="L58" s="66"/>
      <c r="M58" s="171">
        <v>0.64583333333333304</v>
      </c>
      <c r="N58" s="65" t="s">
        <v>110</v>
      </c>
      <c r="O58" s="70">
        <v>0.6875</v>
      </c>
      <c r="P58" s="171"/>
      <c r="Q58" s="70" t="s">
        <v>110</v>
      </c>
      <c r="R58" s="66"/>
      <c r="S58" s="172">
        <f t="shared" si="14"/>
        <v>0.54166666666666696</v>
      </c>
      <c r="T58" s="173">
        <f t="shared" si="15"/>
        <v>12</v>
      </c>
      <c r="U58" s="68">
        <f t="shared" si="16"/>
        <v>0.24652777777777801</v>
      </c>
      <c r="V58" s="174">
        <f t="shared" si="17"/>
        <v>0.21180555555555503</v>
      </c>
      <c r="W58" s="174">
        <f t="shared" si="18"/>
        <v>0.45833333333333304</v>
      </c>
      <c r="X58" s="69"/>
      <c r="Y58" s="62"/>
      <c r="Z58" s="175">
        <f t="shared" si="19"/>
        <v>0.36805555555555602</v>
      </c>
      <c r="AB58" s="176"/>
    </row>
    <row r="59" spans="1:28">
      <c r="A59" s="4"/>
      <c r="B59" s="116" t="s">
        <v>116</v>
      </c>
      <c r="C59" s="74">
        <v>0.28819444444444398</v>
      </c>
      <c r="D59" s="61" t="s">
        <v>110</v>
      </c>
      <c r="E59" s="62">
        <v>0.84027777777777801</v>
      </c>
      <c r="F59" s="63">
        <f t="shared" si="13"/>
        <v>0.55208333333333404</v>
      </c>
      <c r="G59" s="61">
        <v>0.5</v>
      </c>
      <c r="H59" s="61" t="s">
        <v>110</v>
      </c>
      <c r="I59" s="64">
        <v>0.58333333333333304</v>
      </c>
      <c r="J59" s="65"/>
      <c r="K59" s="65" t="s">
        <v>110</v>
      </c>
      <c r="L59" s="75"/>
      <c r="M59" s="67">
        <v>0.58333333333333304</v>
      </c>
      <c r="N59" s="65" t="s">
        <v>110</v>
      </c>
      <c r="O59" s="65">
        <v>0.65625</v>
      </c>
      <c r="P59" s="67"/>
      <c r="Q59" s="65" t="s">
        <v>110</v>
      </c>
      <c r="R59" s="66"/>
      <c r="S59" s="172">
        <f t="shared" si="14"/>
        <v>0.468750000000001</v>
      </c>
      <c r="T59" s="173">
        <f t="shared" si="15"/>
        <v>9.5000000000000178</v>
      </c>
      <c r="U59" s="68">
        <f t="shared" si="16"/>
        <v>0.44791666666666596</v>
      </c>
      <c r="V59" s="174">
        <f t="shared" si="17"/>
        <v>8.3333333333333037E-2</v>
      </c>
      <c r="W59" s="174">
        <f t="shared" si="18"/>
        <v>0.531249999999999</v>
      </c>
      <c r="X59" s="69"/>
      <c r="Y59" s="62"/>
      <c r="Z59" s="194">
        <f t="shared" si="19"/>
        <v>0.31597222222222199</v>
      </c>
      <c r="AB59" s="176"/>
    </row>
    <row r="60" spans="1:28">
      <c r="A60" s="4" t="s">
        <v>64</v>
      </c>
      <c r="B60" s="188" t="s">
        <v>225</v>
      </c>
      <c r="C60" s="74">
        <v>0.30208333333333298</v>
      </c>
      <c r="D60" s="61" t="s">
        <v>110</v>
      </c>
      <c r="E60" s="62">
        <v>0.88541666666666696</v>
      </c>
      <c r="F60" s="63">
        <f t="shared" si="13"/>
        <v>0.58333333333333393</v>
      </c>
      <c r="G60" s="61"/>
      <c r="H60" s="61" t="s">
        <v>110</v>
      </c>
      <c r="I60" s="64"/>
      <c r="J60" s="70"/>
      <c r="K60" s="70" t="s">
        <v>110</v>
      </c>
      <c r="L60" s="66"/>
      <c r="M60" s="171"/>
      <c r="N60" s="70" t="s">
        <v>110</v>
      </c>
      <c r="O60" s="70"/>
      <c r="P60" s="171"/>
      <c r="Q60" s="70" t="s">
        <v>110</v>
      </c>
      <c r="R60" s="66"/>
      <c r="S60" s="172">
        <f t="shared" si="14"/>
        <v>0.58333333333333393</v>
      </c>
      <c r="T60" s="173">
        <f t="shared" si="15"/>
        <v>14.000000000000014</v>
      </c>
      <c r="U60" s="68">
        <f t="shared" si="16"/>
        <v>0.41666666666666602</v>
      </c>
      <c r="V60" s="174">
        <f t="shared" si="17"/>
        <v>0</v>
      </c>
      <c r="W60" s="174">
        <f t="shared" si="18"/>
        <v>0.41666666666666602</v>
      </c>
      <c r="X60" s="69"/>
      <c r="Y60" s="6"/>
      <c r="Z60" s="187">
        <f t="shared" si="19"/>
        <v>0.46180555555555497</v>
      </c>
      <c r="AB60" s="176"/>
    </row>
    <row r="61" spans="1:28">
      <c r="A61" s="4"/>
      <c r="B61" s="4"/>
      <c r="C61" s="8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76">
        <f>SUM(S54:S60)*24</f>
        <v>88.000000000000071</v>
      </c>
      <c r="T61" s="77">
        <f>SUM(T54:T60)</f>
        <v>76.750000000000057</v>
      </c>
      <c r="U61" s="6"/>
      <c r="V61" s="4"/>
      <c r="W61" s="78">
        <f>SUM(W54:W60)*24</f>
        <v>79.999999999999929</v>
      </c>
      <c r="X61" s="79"/>
      <c r="Y61" s="79"/>
      <c r="Z61" s="19"/>
    </row>
    <row r="62" spans="1:2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6"/>
      <c r="U62" s="6"/>
      <c r="V62" s="4"/>
      <c r="W62" s="4"/>
      <c r="X62" s="4"/>
      <c r="Y62" s="4"/>
      <c r="Z62" s="4"/>
    </row>
    <row r="64" spans="1:28">
      <c r="A64" s="4"/>
      <c r="B64" s="4"/>
      <c r="C64" s="35" t="s">
        <v>180</v>
      </c>
      <c r="D64" s="4"/>
      <c r="E64" s="4"/>
      <c r="F64" s="4"/>
      <c r="G64" s="4"/>
      <c r="H64" s="4"/>
      <c r="I64" s="4"/>
      <c r="J64" s="4"/>
      <c r="K64" s="4"/>
      <c r="L64" s="4"/>
      <c r="M64" s="36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8" hidden="1">
      <c r="A65" s="4"/>
      <c r="B65" s="4"/>
      <c r="C65" s="4"/>
      <c r="D65" s="4"/>
      <c r="E65" s="4"/>
      <c r="F65" s="4"/>
      <c r="G65" s="4"/>
      <c r="H65" s="4"/>
      <c r="I65" s="4"/>
      <c r="J65" s="36">
        <v>0</v>
      </c>
      <c r="K65" s="4"/>
      <c r="L65" s="36">
        <v>1</v>
      </c>
      <c r="M65" s="36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8">
      <c r="A66" s="4"/>
      <c r="B66" s="37"/>
      <c r="C66" s="164"/>
      <c r="D66" s="38"/>
      <c r="E66" s="39" t="s">
        <v>91</v>
      </c>
      <c r="F66" s="40"/>
      <c r="G66" s="41"/>
      <c r="H66" s="42" t="s">
        <v>92</v>
      </c>
      <c r="I66" s="40"/>
      <c r="J66" s="43"/>
      <c r="K66" s="43" t="s">
        <v>93</v>
      </c>
      <c r="L66" s="44"/>
      <c r="M66" s="165"/>
      <c r="N66" s="43" t="s">
        <v>93</v>
      </c>
      <c r="O66" s="43"/>
      <c r="P66" s="165"/>
      <c r="Q66" s="43" t="s">
        <v>94</v>
      </c>
      <c r="R66" s="43"/>
      <c r="S66" s="166" t="s">
        <v>95</v>
      </c>
      <c r="T66" s="45" t="s">
        <v>96</v>
      </c>
      <c r="U66" s="164"/>
      <c r="V66" s="39" t="s">
        <v>97</v>
      </c>
      <c r="W66" s="45"/>
      <c r="X66" s="10"/>
      <c r="Y66" s="10"/>
      <c r="Z66" s="46" t="s">
        <v>98</v>
      </c>
      <c r="AB66" s="47" t="s">
        <v>83</v>
      </c>
    </row>
    <row r="67" spans="1:28">
      <c r="A67" s="4"/>
      <c r="B67" s="48" t="s">
        <v>99</v>
      </c>
      <c r="C67" s="167"/>
      <c r="D67" s="49" t="s">
        <v>100</v>
      </c>
      <c r="E67" s="50"/>
      <c r="F67" s="168" t="s">
        <v>101</v>
      </c>
      <c r="G67" s="51" t="s">
        <v>102</v>
      </c>
      <c r="H67" s="51"/>
      <c r="I67" s="52" t="s">
        <v>102</v>
      </c>
      <c r="J67" s="169" t="s">
        <v>102</v>
      </c>
      <c r="K67" s="53"/>
      <c r="L67" s="53" t="s">
        <v>102</v>
      </c>
      <c r="M67" s="169" t="s">
        <v>102</v>
      </c>
      <c r="N67" s="53"/>
      <c r="O67" s="53" t="s">
        <v>102</v>
      </c>
      <c r="P67" s="169" t="s">
        <v>102</v>
      </c>
      <c r="Q67" s="53"/>
      <c r="R67" s="54" t="s">
        <v>102</v>
      </c>
      <c r="S67" s="48" t="s">
        <v>103</v>
      </c>
      <c r="T67" s="170" t="s">
        <v>104</v>
      </c>
      <c r="U67" s="170" t="s">
        <v>105</v>
      </c>
      <c r="V67" s="170" t="s">
        <v>106</v>
      </c>
      <c r="W67" s="170" t="s">
        <v>107</v>
      </c>
      <c r="X67" s="55"/>
      <c r="Y67" s="56"/>
      <c r="Z67" s="57" t="s">
        <v>108</v>
      </c>
      <c r="AB67" s="58"/>
    </row>
    <row r="68" spans="1:28">
      <c r="A68" s="4"/>
      <c r="B68" s="116" t="s">
        <v>202</v>
      </c>
      <c r="C68" s="74">
        <v>0.64236111111111105</v>
      </c>
      <c r="D68" s="61" t="s">
        <v>110</v>
      </c>
      <c r="E68" s="61">
        <v>0.85763888888888895</v>
      </c>
      <c r="F68" s="63">
        <f t="shared" ref="F68:F74" si="20">(E68-C68)</f>
        <v>0.2152777777777779</v>
      </c>
      <c r="G68" s="61"/>
      <c r="H68" s="61" t="s">
        <v>110</v>
      </c>
      <c r="I68" s="64"/>
      <c r="J68" s="65"/>
      <c r="K68" s="65" t="s">
        <v>110</v>
      </c>
      <c r="L68" s="66"/>
      <c r="M68" s="171"/>
      <c r="N68" s="65" t="s">
        <v>110</v>
      </c>
      <c r="O68" s="65"/>
      <c r="P68" s="67"/>
      <c r="Q68" s="65" t="s">
        <v>110</v>
      </c>
      <c r="R68" s="66"/>
      <c r="S68" s="172">
        <f t="shared" ref="S68:S74" si="21">(F68-((I68-G68)))</f>
        <v>0.2152777777777779</v>
      </c>
      <c r="T68" s="173">
        <f t="shared" ref="T68:T74" si="22">(F68-((I68-G68)+(L68-J68)+(O68-M68)+(R68-P68)))*24</f>
        <v>5.1666666666666696</v>
      </c>
      <c r="U68" s="68">
        <f t="shared" ref="U68:U74" si="23">(($J$13+C68)+($L$13-E68))</f>
        <v>0.7847222222222221</v>
      </c>
      <c r="V68" s="174">
        <f t="shared" ref="V68:V74" si="24">(I68-G68)</f>
        <v>0</v>
      </c>
      <c r="W68" s="174">
        <f t="shared" ref="W68:W74" si="25">(V68+U68)</f>
        <v>0.7847222222222221</v>
      </c>
      <c r="X68" s="69"/>
      <c r="Y68" s="62"/>
      <c r="Z68" s="194">
        <f>SUM(($J$13+C68)+($L$13-E64))</f>
        <v>1.6423611111111112</v>
      </c>
      <c r="AB68" s="176"/>
    </row>
    <row r="69" spans="1:28">
      <c r="A69" s="4"/>
      <c r="B69" s="188" t="s">
        <v>111</v>
      </c>
      <c r="C69" s="167">
        <v>0.21875</v>
      </c>
      <c r="D69" s="71" t="s">
        <v>110</v>
      </c>
      <c r="E69" s="71">
        <v>0.85763888888888895</v>
      </c>
      <c r="F69" s="177">
        <f t="shared" si="20"/>
        <v>0.63888888888888895</v>
      </c>
      <c r="G69" s="71">
        <v>0.49305555555555602</v>
      </c>
      <c r="H69" s="71" t="s">
        <v>110</v>
      </c>
      <c r="I69" s="72">
        <v>0.58333333333333304</v>
      </c>
      <c r="J69" s="70"/>
      <c r="K69" s="70" t="s">
        <v>110</v>
      </c>
      <c r="L69" s="66"/>
      <c r="M69" s="171">
        <v>0.58333333333333304</v>
      </c>
      <c r="N69" s="70" t="s">
        <v>110</v>
      </c>
      <c r="O69" s="70">
        <v>0.6875</v>
      </c>
      <c r="P69" s="171"/>
      <c r="Q69" s="70" t="s">
        <v>110</v>
      </c>
      <c r="R69" s="66"/>
      <c r="S69" s="172">
        <f t="shared" si="21"/>
        <v>0.54861111111111194</v>
      </c>
      <c r="T69" s="173">
        <f t="shared" si="22"/>
        <v>10.666666666666679</v>
      </c>
      <c r="U69" s="73">
        <f t="shared" si="23"/>
        <v>0.36111111111111105</v>
      </c>
      <c r="V69" s="174">
        <f t="shared" si="24"/>
        <v>9.0277777777777013E-2</v>
      </c>
      <c r="W69" s="174">
        <f t="shared" si="25"/>
        <v>0.45138888888888806</v>
      </c>
      <c r="X69" s="69"/>
      <c r="Y69" s="50"/>
      <c r="Z69" s="175">
        <f t="shared" ref="Z69:Z74" si="26">SUM(($J$13+C69)+($L$13-E68))</f>
        <v>0.36111111111111105</v>
      </c>
      <c r="AB69" s="176"/>
    </row>
    <row r="70" spans="1:28">
      <c r="A70" s="4"/>
      <c r="B70" s="188" t="s">
        <v>112</v>
      </c>
      <c r="C70" s="167">
        <v>0.25</v>
      </c>
      <c r="D70" s="71" t="s">
        <v>110</v>
      </c>
      <c r="E70" s="50">
        <v>0.85416666666666696</v>
      </c>
      <c r="F70" s="177">
        <f t="shared" si="20"/>
        <v>0.60416666666666696</v>
      </c>
      <c r="G70" s="71">
        <v>0.36111111111111099</v>
      </c>
      <c r="H70" s="71" t="s">
        <v>110</v>
      </c>
      <c r="I70" s="72">
        <v>0.45833333333333298</v>
      </c>
      <c r="J70" s="70"/>
      <c r="K70" s="70" t="s">
        <v>110</v>
      </c>
      <c r="L70" s="66"/>
      <c r="M70" s="171">
        <v>0.45833333333333298</v>
      </c>
      <c r="N70" s="70" t="s">
        <v>110</v>
      </c>
      <c r="O70" s="70">
        <v>0.52083333333333304</v>
      </c>
      <c r="P70" s="171"/>
      <c r="Q70" s="70" t="s">
        <v>110</v>
      </c>
      <c r="R70" s="66"/>
      <c r="S70" s="172">
        <f t="shared" si="21"/>
        <v>0.50694444444444497</v>
      </c>
      <c r="T70" s="173">
        <f t="shared" si="22"/>
        <v>10.666666666666679</v>
      </c>
      <c r="U70" s="73">
        <f t="shared" si="23"/>
        <v>0.39583333333333304</v>
      </c>
      <c r="V70" s="174">
        <f t="shared" si="24"/>
        <v>9.7222222222221988E-2</v>
      </c>
      <c r="W70" s="174">
        <f t="shared" si="25"/>
        <v>0.49305555555555503</v>
      </c>
      <c r="X70" s="69"/>
      <c r="Y70" s="62"/>
      <c r="Z70" s="175">
        <f t="shared" si="26"/>
        <v>0.39236111111111105</v>
      </c>
      <c r="AB70" s="176"/>
    </row>
    <row r="71" spans="1:28">
      <c r="A71" s="4"/>
      <c r="B71" s="188" t="s">
        <v>113</v>
      </c>
      <c r="C71" s="74">
        <v>0.25</v>
      </c>
      <c r="D71" s="61" t="s">
        <v>110</v>
      </c>
      <c r="E71" s="62">
        <v>0.85763888888888895</v>
      </c>
      <c r="F71" s="63">
        <f t="shared" si="20"/>
        <v>0.60763888888888895</v>
      </c>
      <c r="G71" s="61">
        <v>0.36111111111111099</v>
      </c>
      <c r="H71" s="61" t="s">
        <v>110</v>
      </c>
      <c r="I71" s="64">
        <v>0.46875</v>
      </c>
      <c r="J71" s="70"/>
      <c r="K71" s="65" t="s">
        <v>110</v>
      </c>
      <c r="L71" s="66"/>
      <c r="M71" s="171">
        <v>0.46875</v>
      </c>
      <c r="N71" s="65" t="s">
        <v>110</v>
      </c>
      <c r="O71" s="70">
        <v>0.59375</v>
      </c>
      <c r="P71" s="171"/>
      <c r="Q71" s="70" t="s">
        <v>110</v>
      </c>
      <c r="R71" s="66"/>
      <c r="S71" s="172">
        <f t="shared" si="21"/>
        <v>0.49999999999999994</v>
      </c>
      <c r="T71" s="173">
        <f t="shared" si="22"/>
        <v>8.9999999999999982</v>
      </c>
      <c r="U71" s="68">
        <f t="shared" si="23"/>
        <v>0.39236111111111105</v>
      </c>
      <c r="V71" s="174">
        <f t="shared" si="24"/>
        <v>0.10763888888888901</v>
      </c>
      <c r="W71" s="174">
        <f t="shared" si="25"/>
        <v>0.5</v>
      </c>
      <c r="X71" s="69"/>
      <c r="Y71" s="62"/>
      <c r="Z71" s="175">
        <f t="shared" si="26"/>
        <v>0.39583333333333304</v>
      </c>
      <c r="AB71" s="176"/>
    </row>
    <row r="72" spans="1:28">
      <c r="A72" s="4"/>
      <c r="B72" s="188" t="s">
        <v>115</v>
      </c>
      <c r="C72" s="60">
        <v>0.21875</v>
      </c>
      <c r="D72" s="61" t="s">
        <v>110</v>
      </c>
      <c r="E72" s="62">
        <v>0.97222222222222199</v>
      </c>
      <c r="F72" s="63">
        <f t="shared" si="20"/>
        <v>0.75347222222222199</v>
      </c>
      <c r="G72" s="61">
        <v>0.43402777777777801</v>
      </c>
      <c r="H72" s="61" t="s">
        <v>110</v>
      </c>
      <c r="I72" s="64">
        <v>0.64583333333333304</v>
      </c>
      <c r="J72" s="70"/>
      <c r="K72" s="65" t="s">
        <v>110</v>
      </c>
      <c r="L72" s="66"/>
      <c r="M72" s="171">
        <v>0.64583333333333304</v>
      </c>
      <c r="N72" s="65" t="s">
        <v>110</v>
      </c>
      <c r="O72" s="70">
        <v>0.6875</v>
      </c>
      <c r="P72" s="171"/>
      <c r="Q72" s="70" t="s">
        <v>110</v>
      </c>
      <c r="R72" s="66"/>
      <c r="S72" s="172">
        <f t="shared" si="21"/>
        <v>0.54166666666666696</v>
      </c>
      <c r="T72" s="173">
        <f t="shared" si="22"/>
        <v>12</v>
      </c>
      <c r="U72" s="68">
        <f t="shared" si="23"/>
        <v>0.24652777777777801</v>
      </c>
      <c r="V72" s="174">
        <f t="shared" si="24"/>
        <v>0.21180555555555503</v>
      </c>
      <c r="W72" s="174">
        <f t="shared" si="25"/>
        <v>0.45833333333333304</v>
      </c>
      <c r="X72" s="69"/>
      <c r="Y72" s="62"/>
      <c r="Z72" s="175">
        <f t="shared" si="26"/>
        <v>0.36111111111111105</v>
      </c>
      <c r="AB72" s="176"/>
    </row>
    <row r="73" spans="1:28">
      <c r="A73" s="4"/>
      <c r="B73" s="116" t="s">
        <v>116</v>
      </c>
      <c r="C73" s="74">
        <v>0.28819444444444398</v>
      </c>
      <c r="D73" s="61" t="s">
        <v>110</v>
      </c>
      <c r="E73" s="62">
        <v>0.84027777777777801</v>
      </c>
      <c r="F73" s="63">
        <f t="shared" si="20"/>
        <v>0.55208333333333404</v>
      </c>
      <c r="G73" s="61">
        <v>0.5</v>
      </c>
      <c r="H73" s="61" t="s">
        <v>110</v>
      </c>
      <c r="I73" s="64">
        <v>0.58333333333333304</v>
      </c>
      <c r="J73" s="65"/>
      <c r="K73" s="65" t="s">
        <v>110</v>
      </c>
      <c r="L73" s="75"/>
      <c r="M73" s="67">
        <v>0.58333333333333304</v>
      </c>
      <c r="N73" s="65" t="s">
        <v>110</v>
      </c>
      <c r="O73" s="65">
        <v>0.65625</v>
      </c>
      <c r="P73" s="67"/>
      <c r="Q73" s="65" t="s">
        <v>110</v>
      </c>
      <c r="R73" s="66"/>
      <c r="S73" s="172">
        <f t="shared" si="21"/>
        <v>0.468750000000001</v>
      </c>
      <c r="T73" s="173">
        <f t="shared" si="22"/>
        <v>9.5000000000000178</v>
      </c>
      <c r="U73" s="68">
        <f t="shared" si="23"/>
        <v>0.44791666666666596</v>
      </c>
      <c r="V73" s="174">
        <f t="shared" si="24"/>
        <v>8.3333333333333037E-2</v>
      </c>
      <c r="W73" s="174">
        <f t="shared" si="25"/>
        <v>0.531249999999999</v>
      </c>
      <c r="X73" s="69"/>
      <c r="Y73" s="62"/>
      <c r="Z73" s="194">
        <f t="shared" si="26"/>
        <v>0.31597222222222199</v>
      </c>
      <c r="AB73" s="176"/>
    </row>
    <row r="74" spans="1:28">
      <c r="A74" s="4" t="s">
        <v>64</v>
      </c>
      <c r="B74" s="188" t="s">
        <v>225</v>
      </c>
      <c r="C74" s="74">
        <v>0.30208333333333298</v>
      </c>
      <c r="D74" s="61" t="s">
        <v>110</v>
      </c>
      <c r="E74" s="62">
        <v>0.88541666666666696</v>
      </c>
      <c r="F74" s="63">
        <f t="shared" si="20"/>
        <v>0.58333333333333393</v>
      </c>
      <c r="G74" s="61"/>
      <c r="H74" s="61" t="s">
        <v>110</v>
      </c>
      <c r="I74" s="64"/>
      <c r="J74" s="70"/>
      <c r="K74" s="70" t="s">
        <v>110</v>
      </c>
      <c r="L74" s="66"/>
      <c r="M74" s="171"/>
      <c r="N74" s="70" t="s">
        <v>110</v>
      </c>
      <c r="O74" s="70"/>
      <c r="P74" s="171"/>
      <c r="Q74" s="70" t="s">
        <v>110</v>
      </c>
      <c r="R74" s="66"/>
      <c r="S74" s="172">
        <f t="shared" si="21"/>
        <v>0.58333333333333393</v>
      </c>
      <c r="T74" s="173">
        <f t="shared" si="22"/>
        <v>14.000000000000014</v>
      </c>
      <c r="U74" s="68">
        <f t="shared" si="23"/>
        <v>0.41666666666666602</v>
      </c>
      <c r="V74" s="174">
        <f t="shared" si="24"/>
        <v>0</v>
      </c>
      <c r="W74" s="174">
        <f t="shared" si="25"/>
        <v>0.41666666666666602</v>
      </c>
      <c r="X74" s="69"/>
      <c r="Y74" s="6"/>
      <c r="Z74" s="187">
        <f t="shared" si="26"/>
        <v>0.46180555555555497</v>
      </c>
      <c r="AB74" s="176"/>
    </row>
    <row r="75" spans="1:28">
      <c r="A75" s="4"/>
      <c r="B75" s="4"/>
      <c r="C75" s="8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76">
        <f>SUM(S68:S74)*24</f>
        <v>80.750000000000085</v>
      </c>
      <c r="T75" s="77">
        <f>SUM(T68:T74)</f>
        <v>71.000000000000057</v>
      </c>
      <c r="U75" s="6"/>
      <c r="V75" s="4"/>
      <c r="W75" s="78">
        <f>SUM(W68:W74)*24</f>
        <v>87.249999999999915</v>
      </c>
      <c r="X75" s="79"/>
      <c r="Y75" s="79"/>
      <c r="Z75" s="19"/>
    </row>
    <row r="76" spans="1:2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6"/>
      <c r="U76" s="6"/>
      <c r="V76" s="4"/>
      <c r="W76" s="4"/>
      <c r="X76" s="4"/>
      <c r="Y76" s="4"/>
      <c r="Z76" s="4"/>
    </row>
    <row r="77" spans="1:28"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</row>
    <row r="78" spans="1:28">
      <c r="A78" s="4"/>
      <c r="B78" s="193" t="s">
        <v>182</v>
      </c>
      <c r="C78" s="172">
        <v>0.28125</v>
      </c>
      <c r="D78" s="71" t="s">
        <v>110</v>
      </c>
      <c r="E78" s="50">
        <v>0.67013888888888895</v>
      </c>
      <c r="F78" s="177">
        <f>(E78-C78)</f>
        <v>0.38888888888888895</v>
      </c>
      <c r="G78" s="71"/>
      <c r="H78" s="71" t="s">
        <v>110</v>
      </c>
      <c r="I78" s="72"/>
      <c r="J78" s="70"/>
      <c r="K78" s="70" t="s">
        <v>110</v>
      </c>
      <c r="L78" s="66"/>
      <c r="M78" s="171"/>
      <c r="N78" s="70" t="s">
        <v>110</v>
      </c>
      <c r="O78" s="70"/>
      <c r="P78" s="171"/>
      <c r="Q78" s="70" t="s">
        <v>110</v>
      </c>
      <c r="R78" s="66"/>
      <c r="S78" s="172">
        <f>(F78-((I78-G78)))</f>
        <v>0.38888888888888895</v>
      </c>
      <c r="T78" s="173">
        <f>(F78-((I78-G78)+(L78-J78)+(O78-M78)+(R78-P78)))*24</f>
        <v>9.3333333333333357</v>
      </c>
      <c r="U78" s="73">
        <f>(($J$13+C78)+($L$13-E78))</f>
        <v>0.61111111111111105</v>
      </c>
      <c r="V78" s="174">
        <f>(I78-G78)</f>
        <v>0</v>
      </c>
      <c r="W78" s="174">
        <f>(V78+U78)</f>
        <v>0.61111111111111105</v>
      </c>
      <c r="X78" s="69"/>
      <c r="Y78" s="62"/>
      <c r="Z78" s="194">
        <f>SUM(($J$13+C78)+($L$13-E72))</f>
        <v>0.30902777777777801</v>
      </c>
      <c r="AB78" s="176"/>
    </row>
  </sheetData>
  <conditionalFormatting sqref="C19:D19">
    <cfRule type="timePeriod" dxfId="2" priority="4" timePeriod="yesterday">
      <formula>FLOOR(C19,1)=TODAY()-1</formula>
    </cfRule>
  </conditionalFormatting>
  <conditionalFormatting sqref="C56:D56">
    <cfRule type="timePeriod" dxfId="1" priority="3" timePeriod="yesterday">
      <formula>FLOOR(C56,1)=TODAY()-1</formula>
    </cfRule>
  </conditionalFormatting>
  <conditionalFormatting sqref="C70:D70">
    <cfRule type="timePeriod" dxfId="0" priority="2" timePeriod="yesterday">
      <formula>FLOOR(C70,1)=TODAY()-1</formula>
    </cfRule>
  </conditionalFormatting>
  <pageMargins left="0.7" right="0.7" top="0.75" bottom="0.75" header="0.511811023622047" footer="0.3"/>
  <pageSetup paperSize="9" scale="94" orientation="landscape" horizontalDpi="300" verticalDpi="300"/>
  <headerFooter>
    <oddFooter>&amp;C_x005F_x000D_&amp;1#&amp;"Aptos,Normal"&amp;10&amp;Kff0000  C1 - Internal</oddFooter>
  </headerFooter>
  <rowBreaks count="4" manualBreakCount="4">
    <brk id="25" max="16383" man="1"/>
    <brk id="49" max="16383" man="1"/>
    <brk id="80" max="16383" man="1"/>
    <brk id="11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74"/>
  <sheetViews>
    <sheetView topLeftCell="A6" zoomScaleNormal="100" workbookViewId="0">
      <selection activeCell="E31" sqref="E31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226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227</v>
      </c>
      <c r="P5" s="6"/>
      <c r="Q5" s="4"/>
      <c r="R5" s="11" t="s">
        <v>74</v>
      </c>
      <c r="S5" s="13"/>
      <c r="T5" s="15" t="s">
        <v>228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164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202</v>
      </c>
      <c r="C16" s="60">
        <v>0.3125</v>
      </c>
      <c r="D16" s="61" t="s">
        <v>110</v>
      </c>
      <c r="E16" s="61">
        <v>0.85763888888888895</v>
      </c>
      <c r="F16" s="63">
        <f t="shared" ref="F16:F22" si="0">(E16-C16)</f>
        <v>0.54513888888888895</v>
      </c>
      <c r="G16" s="61"/>
      <c r="H16" s="61" t="s">
        <v>110</v>
      </c>
      <c r="I16" s="64"/>
      <c r="J16" s="65"/>
      <c r="K16" s="65" t="s">
        <v>110</v>
      </c>
      <c r="L16" s="66"/>
      <c r="M16" s="171">
        <v>0.49652777777777801</v>
      </c>
      <c r="N16" s="65" t="s">
        <v>110</v>
      </c>
      <c r="O16" s="65">
        <v>0.55902777777777801</v>
      </c>
      <c r="P16" s="67"/>
      <c r="Q16" s="65" t="s">
        <v>110</v>
      </c>
      <c r="R16" s="66"/>
      <c r="S16" s="172">
        <f t="shared" ref="S16:S22" si="1">(F16-((I16-G16)))</f>
        <v>0.54513888888888895</v>
      </c>
      <c r="T16" s="173">
        <f t="shared" ref="T16:T22" si="2">(F16-((I16-G16)+(L16-J16)+(O16-M16)+(R16-P16)))*24</f>
        <v>11.583333333333336</v>
      </c>
      <c r="U16" s="68">
        <f t="shared" ref="U16:U22" si="3">(($J$13+C16)+($L$13-E16))</f>
        <v>0.45486111111111105</v>
      </c>
      <c r="V16" s="174">
        <f t="shared" ref="V16:V22" si="4">(I16-G16)</f>
        <v>0</v>
      </c>
      <c r="W16" s="174">
        <f t="shared" ref="W16:W22" si="5">(V16+U16)</f>
        <v>0.45486111111111105</v>
      </c>
      <c r="X16" s="69"/>
      <c r="Y16" s="62"/>
      <c r="Z16" s="194">
        <f>SUM(($J$13+C16)+($L$13-E12))</f>
        <v>1.3125</v>
      </c>
      <c r="AB16" s="176"/>
    </row>
    <row r="17" spans="1:28">
      <c r="A17" s="4"/>
      <c r="B17" s="188" t="s">
        <v>111</v>
      </c>
      <c r="C17" s="167">
        <v>0.21875</v>
      </c>
      <c r="D17" s="71" t="s">
        <v>110</v>
      </c>
      <c r="E17" s="71">
        <v>0.85763888888888895</v>
      </c>
      <c r="F17" s="177">
        <f t="shared" si="0"/>
        <v>0.63888888888888895</v>
      </c>
      <c r="G17" s="71">
        <v>0.49305555555555602</v>
      </c>
      <c r="H17" s="71" t="s">
        <v>110</v>
      </c>
      <c r="I17" s="72">
        <v>0.58333333333333304</v>
      </c>
      <c r="J17" s="70"/>
      <c r="K17" s="70" t="s">
        <v>110</v>
      </c>
      <c r="L17" s="66"/>
      <c r="M17" s="171">
        <v>0.58333333333333304</v>
      </c>
      <c r="N17" s="70" t="s">
        <v>110</v>
      </c>
      <c r="O17" s="70">
        <v>0.6875</v>
      </c>
      <c r="P17" s="171"/>
      <c r="Q17" s="70" t="s">
        <v>110</v>
      </c>
      <c r="R17" s="66"/>
      <c r="S17" s="172">
        <f t="shared" si="1"/>
        <v>0.54861111111111194</v>
      </c>
      <c r="T17" s="173">
        <f t="shared" si="2"/>
        <v>10.666666666666679</v>
      </c>
      <c r="U17" s="73">
        <f t="shared" si="3"/>
        <v>0.36111111111111105</v>
      </c>
      <c r="V17" s="174">
        <f t="shared" si="4"/>
        <v>9.0277777777777013E-2</v>
      </c>
      <c r="W17" s="174">
        <f t="shared" si="5"/>
        <v>0.45138888888888806</v>
      </c>
      <c r="X17" s="69"/>
      <c r="Y17" s="62"/>
      <c r="Z17" s="175">
        <f t="shared" ref="Z17:Z22" si="6">SUM(($J$13+C17)+($L$13-E16))</f>
        <v>0.36111111111111105</v>
      </c>
      <c r="AB17" s="176"/>
    </row>
    <row r="18" spans="1:28">
      <c r="A18" s="4"/>
      <c r="B18" s="188" t="s">
        <v>112</v>
      </c>
      <c r="C18" s="60">
        <v>0.25</v>
      </c>
      <c r="D18" s="61" t="s">
        <v>110</v>
      </c>
      <c r="E18" s="62">
        <v>0.85416666666666696</v>
      </c>
      <c r="F18" s="63">
        <f t="shared" si="0"/>
        <v>0.60416666666666696</v>
      </c>
      <c r="G18" s="61">
        <v>0.36111111111111099</v>
      </c>
      <c r="H18" s="61" t="s">
        <v>110</v>
      </c>
      <c r="I18" s="64">
        <v>0.41666666666666702</v>
      </c>
      <c r="J18" s="70"/>
      <c r="K18" s="65" t="s">
        <v>110</v>
      </c>
      <c r="L18" s="66"/>
      <c r="M18" s="171">
        <v>0.41666666666666702</v>
      </c>
      <c r="N18" s="65" t="s">
        <v>110</v>
      </c>
      <c r="O18" s="70">
        <v>0.52083333333333304</v>
      </c>
      <c r="P18" s="171"/>
      <c r="Q18" s="70" t="s">
        <v>110</v>
      </c>
      <c r="R18" s="66"/>
      <c r="S18" s="172">
        <f t="shared" si="1"/>
        <v>0.54861111111111094</v>
      </c>
      <c r="T18" s="173">
        <f t="shared" si="2"/>
        <v>10.666666666666679</v>
      </c>
      <c r="U18" s="68">
        <f t="shared" si="3"/>
        <v>0.39583333333333304</v>
      </c>
      <c r="V18" s="174">
        <f t="shared" si="4"/>
        <v>5.5555555555556024E-2</v>
      </c>
      <c r="W18" s="174">
        <f t="shared" si="5"/>
        <v>0.45138888888888906</v>
      </c>
      <c r="X18" s="69"/>
      <c r="Y18" s="62"/>
      <c r="Z18" s="175">
        <f t="shared" si="6"/>
        <v>0.39236111111111105</v>
      </c>
      <c r="AB18" s="176"/>
    </row>
    <row r="19" spans="1:28">
      <c r="A19" s="4"/>
      <c r="B19" s="188" t="s">
        <v>113</v>
      </c>
      <c r="C19" s="167">
        <v>0.25694444444444398</v>
      </c>
      <c r="D19" s="71" t="s">
        <v>110</v>
      </c>
      <c r="E19" s="50">
        <v>0.85069444444444398</v>
      </c>
      <c r="F19" s="177">
        <f t="shared" si="0"/>
        <v>0.59375</v>
      </c>
      <c r="G19" s="71">
        <v>0.34375</v>
      </c>
      <c r="H19" s="71" t="s">
        <v>110</v>
      </c>
      <c r="I19" s="72">
        <v>0.51041666666666696</v>
      </c>
      <c r="J19" s="70"/>
      <c r="K19" s="70" t="s">
        <v>110</v>
      </c>
      <c r="L19" s="66"/>
      <c r="M19" s="171">
        <v>0.51041666666666696</v>
      </c>
      <c r="N19" s="70" t="s">
        <v>110</v>
      </c>
      <c r="O19" s="70">
        <v>0.59375</v>
      </c>
      <c r="P19" s="171"/>
      <c r="Q19" s="70" t="s">
        <v>110</v>
      </c>
      <c r="R19" s="66"/>
      <c r="S19" s="172">
        <f t="shared" si="1"/>
        <v>0.42708333333333304</v>
      </c>
      <c r="T19" s="173">
        <f t="shared" si="2"/>
        <v>8.25</v>
      </c>
      <c r="U19" s="73">
        <f t="shared" si="3"/>
        <v>0.40625</v>
      </c>
      <c r="V19" s="174">
        <f t="shared" si="4"/>
        <v>0.16666666666666696</v>
      </c>
      <c r="W19" s="174">
        <f t="shared" si="5"/>
        <v>0.57291666666666696</v>
      </c>
      <c r="X19" s="69"/>
      <c r="Y19" s="62"/>
      <c r="Z19" s="175">
        <f t="shared" si="6"/>
        <v>0.40277777777777701</v>
      </c>
      <c r="AB19" s="176"/>
    </row>
    <row r="20" spans="1:28">
      <c r="A20" s="4"/>
      <c r="B20" s="188" t="s">
        <v>115</v>
      </c>
      <c r="C20" s="74">
        <v>0.21875</v>
      </c>
      <c r="D20" s="61" t="s">
        <v>110</v>
      </c>
      <c r="E20" s="61">
        <v>0.97569444444444398</v>
      </c>
      <c r="F20" s="63">
        <f t="shared" si="0"/>
        <v>0.75694444444444398</v>
      </c>
      <c r="G20" s="61">
        <v>0.43402777777777801</v>
      </c>
      <c r="H20" s="61" t="s">
        <v>110</v>
      </c>
      <c r="I20" s="64">
        <v>0.6875</v>
      </c>
      <c r="J20" s="70"/>
      <c r="K20" s="65" t="s">
        <v>110</v>
      </c>
      <c r="L20" s="66"/>
      <c r="M20" s="171"/>
      <c r="N20" s="65" t="s">
        <v>110</v>
      </c>
      <c r="O20" s="70"/>
      <c r="P20" s="171"/>
      <c r="Q20" s="70" t="s">
        <v>110</v>
      </c>
      <c r="R20" s="66"/>
      <c r="S20" s="172">
        <f t="shared" si="1"/>
        <v>0.50347222222222199</v>
      </c>
      <c r="T20" s="173">
        <f t="shared" si="2"/>
        <v>12.083333333333329</v>
      </c>
      <c r="U20" s="68">
        <f t="shared" si="3"/>
        <v>0.24305555555555602</v>
      </c>
      <c r="V20" s="174">
        <f t="shared" si="4"/>
        <v>0.25347222222222199</v>
      </c>
      <c r="W20" s="174">
        <f t="shared" si="5"/>
        <v>0.49652777777777801</v>
      </c>
      <c r="X20" s="69"/>
      <c r="Y20" s="62"/>
      <c r="Z20" s="175">
        <f t="shared" si="6"/>
        <v>0.36805555555555602</v>
      </c>
      <c r="AB20" s="176"/>
    </row>
    <row r="21" spans="1:28">
      <c r="A21" s="4"/>
      <c r="B21" s="116" t="s">
        <v>116</v>
      </c>
      <c r="C21" s="74">
        <v>0.28819444444444398</v>
      </c>
      <c r="D21" s="61" t="s">
        <v>110</v>
      </c>
      <c r="E21" s="62">
        <v>0.88888888888888895</v>
      </c>
      <c r="F21" s="63">
        <f t="shared" si="0"/>
        <v>0.60069444444444497</v>
      </c>
      <c r="G21" s="61">
        <v>0.56944444444444398</v>
      </c>
      <c r="H21" s="61" t="s">
        <v>110</v>
      </c>
      <c r="I21" s="64">
        <v>0.63541666666666696</v>
      </c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0.53472222222222199</v>
      </c>
      <c r="T21" s="173">
        <f t="shared" si="2"/>
        <v>12.833333333333329</v>
      </c>
      <c r="U21" s="68">
        <f t="shared" si="3"/>
        <v>0.39930555555555503</v>
      </c>
      <c r="V21" s="174">
        <f t="shared" si="4"/>
        <v>6.5972222222222987E-2</v>
      </c>
      <c r="W21" s="174">
        <f t="shared" si="5"/>
        <v>0.46527777777777801</v>
      </c>
      <c r="X21" s="69"/>
      <c r="Y21" s="62"/>
      <c r="Z21" s="175">
        <f t="shared" si="6"/>
        <v>0.3125</v>
      </c>
      <c r="AB21" s="176"/>
    </row>
    <row r="22" spans="1:28">
      <c r="A22" s="4" t="s">
        <v>64</v>
      </c>
      <c r="B22" s="188" t="s">
        <v>225</v>
      </c>
      <c r="C22" s="74">
        <v>0.30208333333333298</v>
      </c>
      <c r="D22" s="61" t="s">
        <v>110</v>
      </c>
      <c r="E22" s="62">
        <v>0.88541666666666696</v>
      </c>
      <c r="F22" s="63">
        <f t="shared" si="0"/>
        <v>0.58333333333333393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0.58333333333333393</v>
      </c>
      <c r="T22" s="173">
        <f t="shared" si="2"/>
        <v>14.000000000000014</v>
      </c>
      <c r="U22" s="68">
        <f t="shared" si="3"/>
        <v>0.41666666666666602</v>
      </c>
      <c r="V22" s="174">
        <f t="shared" si="4"/>
        <v>0</v>
      </c>
      <c r="W22" s="174">
        <f t="shared" si="5"/>
        <v>0.41666666666666602</v>
      </c>
      <c r="X22" s="69"/>
      <c r="Y22" s="6"/>
      <c r="Z22" s="187">
        <f t="shared" si="6"/>
        <v>0.41319444444444403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88.583333333333343</v>
      </c>
      <c r="T23" s="77">
        <f>SUM(T16:T22)</f>
        <v>80.083333333333357</v>
      </c>
      <c r="U23" s="6"/>
      <c r="V23" s="4"/>
      <c r="W23" s="78">
        <f>SUM(W16:W22)*24</f>
        <v>79.416666666666657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193" t="s">
        <v>145</v>
      </c>
      <c r="C26" s="74">
        <v>0.25</v>
      </c>
      <c r="D26" s="61" t="s">
        <v>110</v>
      </c>
      <c r="E26" s="61">
        <v>0.82986111111111105</v>
      </c>
      <c r="F26" s="63">
        <f t="shared" ref="F26:F38" si="7">(E26-C26)</f>
        <v>0.57986111111111105</v>
      </c>
      <c r="G26" s="61">
        <v>0.36458333333333298</v>
      </c>
      <c r="H26" s="61" t="s">
        <v>110</v>
      </c>
      <c r="I26" s="64">
        <v>0.52083333333333304</v>
      </c>
      <c r="J26" s="70"/>
      <c r="K26" s="65" t="s">
        <v>110</v>
      </c>
      <c r="L26" s="66"/>
      <c r="M26" s="171"/>
      <c r="N26" s="65" t="s">
        <v>110</v>
      </c>
      <c r="O26" s="70"/>
      <c r="P26" s="171"/>
      <c r="Q26" s="70" t="s">
        <v>110</v>
      </c>
      <c r="R26" s="66"/>
      <c r="S26" s="172">
        <f t="shared" ref="S26:S38" si="8">(F26-((I26-G26)))</f>
        <v>0.42361111111111099</v>
      </c>
      <c r="T26" s="173">
        <f t="shared" ref="T26:T38" si="9">(F26-((I26-G26)+(L26-J26)+(O26-M26)+(R26-P26)))*24</f>
        <v>10.166666666666664</v>
      </c>
      <c r="U26" s="68">
        <f t="shared" ref="U26:U38" si="10">(($J$13+C26)+($L$13-E26))</f>
        <v>0.42013888888888895</v>
      </c>
      <c r="V26" s="174">
        <f t="shared" ref="V26:V38" si="11">(I26-G26)</f>
        <v>0.15625000000000006</v>
      </c>
      <c r="W26" s="174">
        <f t="shared" ref="W26:W38" si="12">(V26+U26)</f>
        <v>0.57638888888888906</v>
      </c>
      <c r="X26" s="69"/>
      <c r="Y26" s="62"/>
      <c r="Z26" s="175">
        <v>0.35763888888888901</v>
      </c>
      <c r="AB26" s="176"/>
    </row>
    <row r="27" spans="1:28">
      <c r="A27" s="4"/>
      <c r="B27" s="195" t="s">
        <v>146</v>
      </c>
      <c r="C27" s="185">
        <v>0.21875</v>
      </c>
      <c r="D27" s="180" t="s">
        <v>110</v>
      </c>
      <c r="E27" s="180">
        <v>0.34027777777777801</v>
      </c>
      <c r="F27" s="179">
        <f t="shared" si="7"/>
        <v>0.12152777777777801</v>
      </c>
      <c r="G27" s="180"/>
      <c r="H27" s="180" t="s">
        <v>110</v>
      </c>
      <c r="I27" s="181"/>
      <c r="J27" s="182"/>
      <c r="K27" s="182" t="s">
        <v>110</v>
      </c>
      <c r="L27" s="183"/>
      <c r="M27" s="184"/>
      <c r="N27" s="182" t="s">
        <v>110</v>
      </c>
      <c r="O27" s="182"/>
      <c r="P27" s="184"/>
      <c r="Q27" s="182" t="s">
        <v>110</v>
      </c>
      <c r="R27" s="183"/>
      <c r="S27" s="185">
        <f t="shared" si="8"/>
        <v>0.12152777777777801</v>
      </c>
      <c r="T27" s="186">
        <f t="shared" si="9"/>
        <v>2.9166666666666723</v>
      </c>
      <c r="U27" s="192">
        <f t="shared" si="10"/>
        <v>0.87847222222222199</v>
      </c>
      <c r="V27" s="178">
        <f t="shared" si="11"/>
        <v>0</v>
      </c>
      <c r="W27" s="178">
        <f t="shared" si="12"/>
        <v>0.87847222222222199</v>
      </c>
      <c r="X27" s="69"/>
      <c r="Y27" s="62"/>
      <c r="Z27" s="187">
        <f>SUM(($J$13+C27)+($L$13-E26))</f>
        <v>0.38888888888888895</v>
      </c>
      <c r="AB27" s="176"/>
    </row>
    <row r="28" spans="1:28">
      <c r="A28" s="4"/>
      <c r="B28" s="119" t="s">
        <v>146</v>
      </c>
      <c r="C28" s="102">
        <v>0.34722222222222199</v>
      </c>
      <c r="D28" s="96" t="s">
        <v>110</v>
      </c>
      <c r="E28" s="96">
        <v>0.93055555555555602</v>
      </c>
      <c r="F28" s="97">
        <f t="shared" si="7"/>
        <v>0.58333333333333404</v>
      </c>
      <c r="G28" s="96"/>
      <c r="H28" s="96" t="s">
        <v>110</v>
      </c>
      <c r="I28" s="98"/>
      <c r="J28" s="99"/>
      <c r="K28" s="99" t="s">
        <v>110</v>
      </c>
      <c r="L28" s="100"/>
      <c r="M28" s="101"/>
      <c r="N28" s="99" t="s">
        <v>110</v>
      </c>
      <c r="O28" s="99"/>
      <c r="P28" s="101"/>
      <c r="Q28" s="99" t="s">
        <v>110</v>
      </c>
      <c r="R28" s="100"/>
      <c r="S28" s="102">
        <f t="shared" si="8"/>
        <v>0.58333333333333404</v>
      </c>
      <c r="T28" s="103">
        <f t="shared" si="9"/>
        <v>14.000000000000018</v>
      </c>
      <c r="U28" s="104">
        <f t="shared" si="10"/>
        <v>0.41666666666666596</v>
      </c>
      <c r="V28" s="94">
        <f t="shared" si="11"/>
        <v>0</v>
      </c>
      <c r="W28" s="94">
        <f t="shared" si="12"/>
        <v>0.41666666666666596</v>
      </c>
      <c r="X28" s="69"/>
      <c r="Y28" s="62"/>
      <c r="Z28" s="105">
        <f>SUM(($J$13+C28)+($L$13-E25))</f>
        <v>1.3472222222222219</v>
      </c>
      <c r="AB28" s="176"/>
    </row>
    <row r="29" spans="1:28">
      <c r="A29" s="4"/>
      <c r="B29" s="193" t="s">
        <v>205</v>
      </c>
      <c r="C29" s="74">
        <v>0.27083333333333298</v>
      </c>
      <c r="D29" s="61" t="s">
        <v>110</v>
      </c>
      <c r="E29" s="61">
        <v>0.84027777777777801</v>
      </c>
      <c r="F29" s="63">
        <f t="shared" si="7"/>
        <v>0.56944444444444509</v>
      </c>
      <c r="G29" s="61"/>
      <c r="H29" s="61" t="s">
        <v>110</v>
      </c>
      <c r="I29" s="64"/>
      <c r="J29" s="70"/>
      <c r="K29" s="65" t="s">
        <v>110</v>
      </c>
      <c r="L29" s="66"/>
      <c r="M29" s="171"/>
      <c r="N29" s="65" t="s">
        <v>110</v>
      </c>
      <c r="O29" s="70"/>
      <c r="P29" s="171"/>
      <c r="Q29" s="70" t="s">
        <v>110</v>
      </c>
      <c r="R29" s="66"/>
      <c r="S29" s="172">
        <f t="shared" si="8"/>
        <v>0.56944444444444509</v>
      </c>
      <c r="T29" s="173">
        <f t="shared" si="9"/>
        <v>13.666666666666682</v>
      </c>
      <c r="U29" s="68">
        <f t="shared" si="10"/>
        <v>0.43055555555555497</v>
      </c>
      <c r="V29" s="174">
        <f t="shared" si="11"/>
        <v>0</v>
      </c>
      <c r="W29" s="174">
        <f t="shared" si="12"/>
        <v>0.43055555555555497</v>
      </c>
      <c r="X29" s="69"/>
      <c r="Y29" s="62"/>
      <c r="Z29" s="175">
        <f>SUM(($J$13+C29)+($L$13-E21))</f>
        <v>0.38194444444444403</v>
      </c>
      <c r="AB29" s="176"/>
    </row>
    <row r="30" spans="1:28">
      <c r="A30" s="4"/>
      <c r="B30" s="203">
        <v>5.4</v>
      </c>
      <c r="C30" s="74">
        <v>0.33680555555555602</v>
      </c>
      <c r="D30" s="61" t="s">
        <v>110</v>
      </c>
      <c r="E30" s="61">
        <v>0.91319444444444398</v>
      </c>
      <c r="F30" s="63">
        <f t="shared" si="7"/>
        <v>0.57638888888888795</v>
      </c>
      <c r="G30" s="61"/>
      <c r="H30" s="61" t="s">
        <v>110</v>
      </c>
      <c r="I30" s="64"/>
      <c r="J30" s="70"/>
      <c r="K30" s="65" t="s">
        <v>110</v>
      </c>
      <c r="L30" s="66"/>
      <c r="M30" s="171"/>
      <c r="N30" s="65" t="s">
        <v>110</v>
      </c>
      <c r="O30" s="70"/>
      <c r="P30" s="171"/>
      <c r="Q30" s="70" t="s">
        <v>110</v>
      </c>
      <c r="R30" s="66"/>
      <c r="S30" s="172">
        <f t="shared" si="8"/>
        <v>0.57638888888888795</v>
      </c>
      <c r="T30" s="173">
        <f t="shared" si="9"/>
        <v>13.833333333333311</v>
      </c>
      <c r="U30" s="68">
        <f t="shared" si="10"/>
        <v>0.42361111111111205</v>
      </c>
      <c r="V30" s="174">
        <f t="shared" si="11"/>
        <v>0</v>
      </c>
      <c r="W30" s="174">
        <f t="shared" si="12"/>
        <v>0.42361111111111205</v>
      </c>
      <c r="X30" s="69"/>
      <c r="Y30" s="62"/>
      <c r="Z30" s="175">
        <f>SUM(($J$13+C30)+($L$13-E29))</f>
        <v>0.49652777777777801</v>
      </c>
      <c r="AB30" s="176"/>
    </row>
    <row r="31" spans="1:28">
      <c r="A31" s="4"/>
      <c r="B31" s="203">
        <v>6.4</v>
      </c>
      <c r="C31" s="74">
        <v>0.33680555555555602</v>
      </c>
      <c r="D31" s="61" t="s">
        <v>110</v>
      </c>
      <c r="E31" s="61">
        <v>0.76388888888888895</v>
      </c>
      <c r="F31" s="63">
        <f t="shared" si="7"/>
        <v>0.42708333333333293</v>
      </c>
      <c r="G31" s="61"/>
      <c r="H31" s="61" t="s">
        <v>110</v>
      </c>
      <c r="I31" s="64"/>
      <c r="J31" s="70"/>
      <c r="K31" s="65" t="s">
        <v>110</v>
      </c>
      <c r="L31" s="66"/>
      <c r="M31" s="171"/>
      <c r="N31" s="65" t="s">
        <v>110</v>
      </c>
      <c r="O31" s="70"/>
      <c r="P31" s="171"/>
      <c r="Q31" s="70" t="s">
        <v>110</v>
      </c>
      <c r="R31" s="66"/>
      <c r="S31" s="172">
        <f t="shared" si="8"/>
        <v>0.42708333333333293</v>
      </c>
      <c r="T31" s="173">
        <f t="shared" si="9"/>
        <v>10.249999999999989</v>
      </c>
      <c r="U31" s="68">
        <f t="shared" si="10"/>
        <v>0.57291666666666707</v>
      </c>
      <c r="V31" s="174">
        <f t="shared" si="11"/>
        <v>0</v>
      </c>
      <c r="W31" s="174">
        <f t="shared" si="12"/>
        <v>0.57291666666666707</v>
      </c>
      <c r="X31" s="69"/>
      <c r="Y31" s="62"/>
      <c r="Z31" s="175">
        <f>SUM(($J$13+C31)+($L$13-E29))</f>
        <v>0.49652777777777801</v>
      </c>
      <c r="AB31" s="176"/>
    </row>
    <row r="32" spans="1:28">
      <c r="A32" s="4"/>
      <c r="B32" s="193" t="s">
        <v>169</v>
      </c>
      <c r="C32" s="74">
        <v>0.25</v>
      </c>
      <c r="D32" s="61" t="s">
        <v>110</v>
      </c>
      <c r="E32" s="61">
        <v>0.75</v>
      </c>
      <c r="F32" s="63">
        <f t="shared" si="7"/>
        <v>0.5</v>
      </c>
      <c r="G32" s="61"/>
      <c r="H32" s="61" t="s">
        <v>110</v>
      </c>
      <c r="I32" s="64"/>
      <c r="J32" s="70"/>
      <c r="K32" s="65" t="s">
        <v>110</v>
      </c>
      <c r="L32" s="66"/>
      <c r="M32" s="171">
        <v>0.36111111111111099</v>
      </c>
      <c r="N32" s="65" t="s">
        <v>110</v>
      </c>
      <c r="O32" s="70">
        <v>0.52083333333333304</v>
      </c>
      <c r="P32" s="171"/>
      <c r="Q32" s="70" t="s">
        <v>110</v>
      </c>
      <c r="R32" s="66"/>
      <c r="S32" s="172">
        <f t="shared" si="8"/>
        <v>0.5</v>
      </c>
      <c r="T32" s="173">
        <f t="shared" si="9"/>
        <v>8.1666666666666714</v>
      </c>
      <c r="U32" s="68">
        <f t="shared" si="10"/>
        <v>0.5</v>
      </c>
      <c r="V32" s="174">
        <f t="shared" si="11"/>
        <v>0</v>
      </c>
      <c r="W32" s="174">
        <f t="shared" si="12"/>
        <v>0.5</v>
      </c>
      <c r="X32" s="69"/>
      <c r="Y32" s="62"/>
      <c r="Z32" s="175">
        <f>SUM(($J$13+C32)+($L$13-E17))</f>
        <v>0.39236111111111105</v>
      </c>
      <c r="AB32" s="176"/>
    </row>
    <row r="33" spans="1:28">
      <c r="A33" s="4"/>
      <c r="B33" s="193" t="s">
        <v>207</v>
      </c>
      <c r="C33" s="74">
        <v>0.41666666666666702</v>
      </c>
      <c r="D33" s="61" t="s">
        <v>110</v>
      </c>
      <c r="E33" s="61">
        <v>0.97569444444444398</v>
      </c>
      <c r="F33" s="63">
        <f t="shared" si="7"/>
        <v>0.55902777777777701</v>
      </c>
      <c r="G33" s="61">
        <v>0.61111111111111105</v>
      </c>
      <c r="H33" s="61" t="s">
        <v>110</v>
      </c>
      <c r="I33" s="64">
        <v>0.6875</v>
      </c>
      <c r="J33" s="70"/>
      <c r="K33" s="65" t="s">
        <v>110</v>
      </c>
      <c r="L33" s="66"/>
      <c r="M33" s="171"/>
      <c r="N33" s="65" t="s">
        <v>110</v>
      </c>
      <c r="O33" s="70"/>
      <c r="P33" s="171"/>
      <c r="Q33" s="70" t="s">
        <v>110</v>
      </c>
      <c r="R33" s="66"/>
      <c r="S33" s="172">
        <f t="shared" si="8"/>
        <v>0.48263888888888806</v>
      </c>
      <c r="T33" s="173">
        <f t="shared" si="9"/>
        <v>11.583333333333314</v>
      </c>
      <c r="U33" s="68">
        <f t="shared" si="10"/>
        <v>0.44097222222222304</v>
      </c>
      <c r="V33" s="174">
        <f t="shared" si="11"/>
        <v>7.6388888888888951E-2</v>
      </c>
      <c r="W33" s="174">
        <f t="shared" si="12"/>
        <v>0.51736111111111205</v>
      </c>
      <c r="X33" s="69"/>
      <c r="Y33" s="62"/>
      <c r="Z33" s="175">
        <f>SUM(($J$13+C33)+($L$13-E32))</f>
        <v>0.66666666666666696</v>
      </c>
      <c r="AB33" s="176"/>
    </row>
    <row r="34" spans="1:28">
      <c r="A34" s="4"/>
      <c r="B34" s="193" t="s">
        <v>229</v>
      </c>
      <c r="C34" s="74">
        <v>0.54166666666666696</v>
      </c>
      <c r="D34" s="61" t="s">
        <v>110</v>
      </c>
      <c r="E34" s="61">
        <v>0.91666666666666696</v>
      </c>
      <c r="F34" s="63">
        <f t="shared" si="7"/>
        <v>0.375</v>
      </c>
      <c r="G34" s="61"/>
      <c r="H34" s="61" t="s">
        <v>110</v>
      </c>
      <c r="I34" s="64"/>
      <c r="J34" s="70"/>
      <c r="K34" s="65" t="s">
        <v>110</v>
      </c>
      <c r="L34" s="66"/>
      <c r="M34" s="171"/>
      <c r="N34" s="65" t="s">
        <v>110</v>
      </c>
      <c r="O34" s="70"/>
      <c r="P34" s="171"/>
      <c r="Q34" s="70" t="s">
        <v>110</v>
      </c>
      <c r="R34" s="66"/>
      <c r="S34" s="172">
        <f t="shared" si="8"/>
        <v>0.375</v>
      </c>
      <c r="T34" s="173">
        <f t="shared" si="9"/>
        <v>9</v>
      </c>
      <c r="U34" s="68">
        <f t="shared" si="10"/>
        <v>0.625</v>
      </c>
      <c r="V34" s="174">
        <f t="shared" si="11"/>
        <v>0</v>
      </c>
      <c r="W34" s="174">
        <f t="shared" si="12"/>
        <v>0.625</v>
      </c>
      <c r="X34" s="69"/>
      <c r="Y34" s="62"/>
      <c r="Z34" s="175">
        <f>SUM(($J$13+C34)+($L$13-E22))</f>
        <v>0.65625</v>
      </c>
      <c r="AB34" s="176"/>
    </row>
    <row r="35" spans="1:28">
      <c r="A35" s="4"/>
      <c r="B35" s="193" t="s">
        <v>152</v>
      </c>
      <c r="C35" s="74">
        <v>0.25694444444444398</v>
      </c>
      <c r="D35" s="61" t="s">
        <v>110</v>
      </c>
      <c r="E35" s="61">
        <v>0.97569444444444398</v>
      </c>
      <c r="F35" s="63">
        <f t="shared" si="7"/>
        <v>0.71875</v>
      </c>
      <c r="G35" s="61">
        <v>0.34375</v>
      </c>
      <c r="H35" s="61" t="s">
        <v>110</v>
      </c>
      <c r="I35" s="64">
        <v>0.6875</v>
      </c>
      <c r="J35" s="70"/>
      <c r="K35" s="65" t="s">
        <v>110</v>
      </c>
      <c r="L35" s="66"/>
      <c r="M35" s="171"/>
      <c r="N35" s="65" t="s">
        <v>110</v>
      </c>
      <c r="O35" s="70"/>
      <c r="P35" s="171"/>
      <c r="Q35" s="70" t="s">
        <v>110</v>
      </c>
      <c r="R35" s="66"/>
      <c r="S35" s="172">
        <f t="shared" si="8"/>
        <v>0.375</v>
      </c>
      <c r="T35" s="173">
        <f t="shared" si="9"/>
        <v>9</v>
      </c>
      <c r="U35" s="68">
        <f t="shared" si="10"/>
        <v>0.28125</v>
      </c>
      <c r="V35" s="174">
        <f t="shared" si="11"/>
        <v>0.34375</v>
      </c>
      <c r="W35" s="174">
        <f t="shared" si="12"/>
        <v>0.625</v>
      </c>
      <c r="X35" s="69"/>
      <c r="Y35" s="62"/>
      <c r="Z35" s="175">
        <f>SUM(($J$13+C35)+($L$13-E17))</f>
        <v>0.39930555555555503</v>
      </c>
      <c r="AB35" s="176"/>
    </row>
    <row r="36" spans="1:28">
      <c r="A36" s="4"/>
      <c r="B36" s="193" t="s">
        <v>189</v>
      </c>
      <c r="C36" s="74">
        <v>0.31944444444444398</v>
      </c>
      <c r="D36" s="61" t="s">
        <v>110</v>
      </c>
      <c r="E36" s="61">
        <v>0.88888888888888895</v>
      </c>
      <c r="F36" s="63">
        <f t="shared" si="7"/>
        <v>0.56944444444444497</v>
      </c>
      <c r="G36" s="61"/>
      <c r="H36" s="61" t="s">
        <v>110</v>
      </c>
      <c r="I36" s="64"/>
      <c r="J36" s="70"/>
      <c r="K36" s="65" t="s">
        <v>110</v>
      </c>
      <c r="L36" s="66"/>
      <c r="M36" s="171"/>
      <c r="N36" s="65" t="s">
        <v>110</v>
      </c>
      <c r="O36" s="70"/>
      <c r="P36" s="171"/>
      <c r="Q36" s="70" t="s">
        <v>110</v>
      </c>
      <c r="R36" s="66"/>
      <c r="S36" s="172">
        <f t="shared" si="8"/>
        <v>0.56944444444444497</v>
      </c>
      <c r="T36" s="173">
        <f t="shared" si="9"/>
        <v>13.666666666666679</v>
      </c>
      <c r="U36" s="68">
        <f t="shared" si="10"/>
        <v>0.43055555555555503</v>
      </c>
      <c r="V36" s="174">
        <f t="shared" si="11"/>
        <v>0</v>
      </c>
      <c r="W36" s="174">
        <f t="shared" si="12"/>
        <v>0.43055555555555503</v>
      </c>
      <c r="X36" s="69"/>
      <c r="Y36" s="62"/>
      <c r="Z36" s="175">
        <f>SUM(($J$13+C36)+($L$13-E35))</f>
        <v>0.34375</v>
      </c>
      <c r="AB36" s="176"/>
    </row>
    <row r="37" spans="1:28">
      <c r="A37" s="4"/>
      <c r="B37" s="193" t="s">
        <v>190</v>
      </c>
      <c r="C37" s="74">
        <v>0.28125</v>
      </c>
      <c r="D37" s="61" t="s">
        <v>110</v>
      </c>
      <c r="E37" s="61">
        <v>0.97222222222222199</v>
      </c>
      <c r="F37" s="63">
        <f t="shared" si="7"/>
        <v>0.69097222222222199</v>
      </c>
      <c r="G37" s="61">
        <v>0.49305555555555602</v>
      </c>
      <c r="H37" s="61" t="s">
        <v>110</v>
      </c>
      <c r="I37" s="64">
        <v>0.6875</v>
      </c>
      <c r="J37" s="70"/>
      <c r="K37" s="65" t="s">
        <v>110</v>
      </c>
      <c r="L37" s="66"/>
      <c r="M37" s="171"/>
      <c r="N37" s="65" t="s">
        <v>110</v>
      </c>
      <c r="O37" s="70"/>
      <c r="P37" s="171"/>
      <c r="Q37" s="70" t="s">
        <v>110</v>
      </c>
      <c r="R37" s="66"/>
      <c r="S37" s="172">
        <f t="shared" si="8"/>
        <v>0.49652777777777801</v>
      </c>
      <c r="T37" s="173">
        <f t="shared" si="9"/>
        <v>11.916666666666671</v>
      </c>
      <c r="U37" s="68">
        <f t="shared" si="10"/>
        <v>0.30902777777777801</v>
      </c>
      <c r="V37" s="174">
        <f t="shared" si="11"/>
        <v>0.19444444444444398</v>
      </c>
      <c r="W37" s="174">
        <f t="shared" si="12"/>
        <v>0.50347222222222199</v>
      </c>
      <c r="X37" s="69"/>
      <c r="Y37" s="62"/>
      <c r="Z37" s="175">
        <f>SUM(($J$13+C37)+($L$13-E36))</f>
        <v>0.39236111111111105</v>
      </c>
      <c r="AB37" s="176"/>
    </row>
    <row r="38" spans="1:28">
      <c r="A38" s="4"/>
      <c r="B38" s="193" t="s">
        <v>151</v>
      </c>
      <c r="C38" s="74">
        <v>0.33333333333333298</v>
      </c>
      <c r="D38" s="61" t="s">
        <v>110</v>
      </c>
      <c r="E38" s="61">
        <v>0.90972222222222199</v>
      </c>
      <c r="F38" s="63">
        <f t="shared" si="7"/>
        <v>0.57638888888888906</v>
      </c>
      <c r="G38" s="61"/>
      <c r="H38" s="61" t="s">
        <v>110</v>
      </c>
      <c r="I38" s="64"/>
      <c r="J38" s="70"/>
      <c r="K38" s="65" t="s">
        <v>110</v>
      </c>
      <c r="L38" s="66"/>
      <c r="M38" s="171"/>
      <c r="N38" s="65" t="s">
        <v>110</v>
      </c>
      <c r="O38" s="70"/>
      <c r="P38" s="171"/>
      <c r="Q38" s="70" t="s">
        <v>110</v>
      </c>
      <c r="R38" s="66"/>
      <c r="S38" s="172">
        <f t="shared" si="8"/>
        <v>0.57638888888888906</v>
      </c>
      <c r="T38" s="173">
        <f t="shared" si="9"/>
        <v>13.833333333333337</v>
      </c>
      <c r="U38" s="68">
        <f t="shared" si="10"/>
        <v>0.42361111111111099</v>
      </c>
      <c r="V38" s="174">
        <f t="shared" si="11"/>
        <v>0</v>
      </c>
      <c r="W38" s="174">
        <f t="shared" si="12"/>
        <v>0.42361111111111099</v>
      </c>
      <c r="X38" s="69"/>
      <c r="Y38" s="62"/>
      <c r="Z38" s="175">
        <f>SUM(($J$13+C38)+($L$13-E20))</f>
        <v>0.35763888888888901</v>
      </c>
      <c r="AB38" s="176"/>
    </row>
    <row r="41" spans="1:28">
      <c r="A41" s="4"/>
      <c r="B41" s="4"/>
      <c r="C41" s="35" t="s">
        <v>133</v>
      </c>
      <c r="D41" s="4"/>
      <c r="E41" s="4"/>
      <c r="F41" s="4"/>
      <c r="G41" s="4"/>
      <c r="H41" s="4"/>
      <c r="I41" s="4"/>
      <c r="J41" s="4"/>
      <c r="K41" s="4"/>
      <c r="L41" s="4"/>
      <c r="M41" s="3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8" hidden="1">
      <c r="A42" s="4"/>
      <c r="B42" s="4"/>
      <c r="C42" s="4"/>
      <c r="D42" s="4"/>
      <c r="E42" s="4"/>
      <c r="F42" s="4"/>
      <c r="G42" s="4"/>
      <c r="H42" s="4"/>
      <c r="I42" s="4"/>
      <c r="J42" s="36">
        <v>0</v>
      </c>
      <c r="K42" s="4"/>
      <c r="L42" s="36">
        <v>1</v>
      </c>
      <c r="M42" s="3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8">
      <c r="A43" s="4"/>
      <c r="B43" s="37"/>
      <c r="C43" s="164"/>
      <c r="D43" s="38"/>
      <c r="E43" s="39" t="s">
        <v>91</v>
      </c>
      <c r="F43" s="40"/>
      <c r="G43" s="41"/>
      <c r="H43" s="42" t="s">
        <v>92</v>
      </c>
      <c r="I43" s="40"/>
      <c r="J43" s="43"/>
      <c r="K43" s="43" t="s">
        <v>93</v>
      </c>
      <c r="L43" s="44"/>
      <c r="M43" s="165"/>
      <c r="N43" s="43" t="s">
        <v>93</v>
      </c>
      <c r="O43" s="43"/>
      <c r="P43" s="165"/>
      <c r="Q43" s="43" t="s">
        <v>94</v>
      </c>
      <c r="R43" s="43"/>
      <c r="S43" s="166" t="s">
        <v>95</v>
      </c>
      <c r="T43" s="45" t="s">
        <v>96</v>
      </c>
      <c r="U43" s="164"/>
      <c r="V43" s="39" t="s">
        <v>97</v>
      </c>
      <c r="W43" s="45"/>
      <c r="X43" s="10"/>
      <c r="Y43" s="10"/>
      <c r="Z43" s="46" t="s">
        <v>98</v>
      </c>
      <c r="AB43" s="47" t="s">
        <v>83</v>
      </c>
    </row>
    <row r="44" spans="1:28">
      <c r="A44" s="4"/>
      <c r="B44" s="48" t="s">
        <v>99</v>
      </c>
      <c r="C44" s="167"/>
      <c r="D44" s="49" t="s">
        <v>100</v>
      </c>
      <c r="E44" s="50"/>
      <c r="F44" s="168" t="s">
        <v>101</v>
      </c>
      <c r="G44" s="51" t="s">
        <v>102</v>
      </c>
      <c r="H44" s="51"/>
      <c r="I44" s="52" t="s">
        <v>102</v>
      </c>
      <c r="J44" s="169" t="s">
        <v>102</v>
      </c>
      <c r="K44" s="53"/>
      <c r="L44" s="53" t="s">
        <v>102</v>
      </c>
      <c r="M44" s="169" t="s">
        <v>102</v>
      </c>
      <c r="N44" s="53"/>
      <c r="O44" s="53" t="s">
        <v>102</v>
      </c>
      <c r="P44" s="169" t="s">
        <v>102</v>
      </c>
      <c r="Q44" s="53"/>
      <c r="R44" s="54" t="s">
        <v>102</v>
      </c>
      <c r="S44" s="48" t="s">
        <v>103</v>
      </c>
      <c r="T44" s="170" t="s">
        <v>104</v>
      </c>
      <c r="U44" s="170" t="s">
        <v>105</v>
      </c>
      <c r="V44" s="170" t="s">
        <v>106</v>
      </c>
      <c r="W44" s="170" t="s">
        <v>107</v>
      </c>
      <c r="X44" s="55"/>
      <c r="Y44" s="56"/>
      <c r="Z44" s="57" t="s">
        <v>108</v>
      </c>
      <c r="AB44" s="58"/>
    </row>
    <row r="45" spans="1:28">
      <c r="A45" s="4"/>
      <c r="B45" s="116" t="s">
        <v>109</v>
      </c>
      <c r="C45" s="60">
        <v>0.25</v>
      </c>
      <c r="D45" s="61" t="s">
        <v>110</v>
      </c>
      <c r="E45" s="62">
        <v>0.94097222222222199</v>
      </c>
      <c r="F45" s="63">
        <f t="shared" ref="F45:F52" si="13">(E45-C45)</f>
        <v>0.69097222222222199</v>
      </c>
      <c r="G45" s="61">
        <v>0.36111111111111099</v>
      </c>
      <c r="H45" s="61" t="s">
        <v>110</v>
      </c>
      <c r="I45" s="64">
        <v>0.52083333333333304</v>
      </c>
      <c r="J45" s="65"/>
      <c r="K45" s="65" t="s">
        <v>110</v>
      </c>
      <c r="L45" s="66"/>
      <c r="M45" s="171">
        <v>0.52083333333333304</v>
      </c>
      <c r="N45" s="65" t="s">
        <v>110</v>
      </c>
      <c r="O45" s="65">
        <v>0.64583333333333304</v>
      </c>
      <c r="P45" s="67"/>
      <c r="Q45" s="65" t="s">
        <v>110</v>
      </c>
      <c r="R45" s="66"/>
      <c r="S45" s="172">
        <f t="shared" ref="S45:S52" si="14">(F45-((I45-G45)))</f>
        <v>0.53125</v>
      </c>
      <c r="T45" s="173">
        <f t="shared" ref="T45:T52" si="15">(F45-((I45-G45)+(L45-J45)+(O45-M45)+(R45-P45)))*24</f>
        <v>9.7499999999999982</v>
      </c>
      <c r="U45" s="68">
        <f t="shared" ref="U45:U52" si="16">(($J$13+C45)+($L$13-E45))</f>
        <v>0.30902777777777801</v>
      </c>
      <c r="V45" s="174">
        <f t="shared" ref="V45:V52" si="17">(I45-G45)</f>
        <v>0.15972222222222204</v>
      </c>
      <c r="W45" s="174">
        <f t="shared" ref="W45:W52" si="18">(V45+U45)</f>
        <v>0.46875000000000006</v>
      </c>
      <c r="X45" s="69"/>
      <c r="Y45" s="62"/>
      <c r="Z45" s="194">
        <f>SUM(($J$13+C45)+($L$13-E52))</f>
        <v>0.48611111111111105</v>
      </c>
      <c r="AB45" s="176"/>
    </row>
    <row r="46" spans="1:28">
      <c r="A46" s="4"/>
      <c r="B46" s="116" t="s">
        <v>111</v>
      </c>
      <c r="C46" s="60">
        <v>0.25</v>
      </c>
      <c r="D46" s="61" t="s">
        <v>110</v>
      </c>
      <c r="E46" s="62">
        <v>0.88194444444444398</v>
      </c>
      <c r="F46" s="63">
        <f t="shared" si="13"/>
        <v>0.63194444444444398</v>
      </c>
      <c r="G46" s="61">
        <v>0.68402777777777801</v>
      </c>
      <c r="H46" s="61" t="s">
        <v>110</v>
      </c>
      <c r="I46" s="64">
        <v>0.73611111111111105</v>
      </c>
      <c r="J46" s="70"/>
      <c r="K46" s="65" t="s">
        <v>110</v>
      </c>
      <c r="L46" s="66"/>
      <c r="M46" s="171"/>
      <c r="N46" s="65" t="s">
        <v>110</v>
      </c>
      <c r="O46" s="70"/>
      <c r="P46" s="67"/>
      <c r="Q46" s="65" t="s">
        <v>110</v>
      </c>
      <c r="R46" s="66"/>
      <c r="S46" s="172">
        <f t="shared" si="14"/>
        <v>0.57986111111111094</v>
      </c>
      <c r="T46" s="173">
        <f t="shared" si="15"/>
        <v>13.916666666666663</v>
      </c>
      <c r="U46" s="68">
        <f t="shared" si="16"/>
        <v>0.36805555555555602</v>
      </c>
      <c r="V46" s="174">
        <f t="shared" si="17"/>
        <v>5.2083333333333037E-2</v>
      </c>
      <c r="W46" s="174">
        <f t="shared" si="18"/>
        <v>0.42013888888888906</v>
      </c>
      <c r="X46" s="69"/>
      <c r="Y46" s="62"/>
      <c r="Z46" s="175">
        <f>SUM(($J$13+C46)+($L$13-E45))</f>
        <v>0.30902777777777801</v>
      </c>
      <c r="AB46" s="176"/>
    </row>
    <row r="47" spans="1:28">
      <c r="A47" s="4"/>
      <c r="B47" s="188" t="s">
        <v>112</v>
      </c>
      <c r="C47" s="60">
        <v>0.25694444444444398</v>
      </c>
      <c r="D47" s="61" t="s">
        <v>110</v>
      </c>
      <c r="E47" s="61">
        <v>0.85763888888888895</v>
      </c>
      <c r="F47" s="63">
        <f t="shared" si="13"/>
        <v>0.60069444444444497</v>
      </c>
      <c r="G47" s="61">
        <v>0.49652777777777801</v>
      </c>
      <c r="H47" s="61" t="s">
        <v>110</v>
      </c>
      <c r="I47" s="64">
        <v>0.55902777777777801</v>
      </c>
      <c r="J47" s="70"/>
      <c r="K47" s="65" t="s">
        <v>110</v>
      </c>
      <c r="L47" s="66"/>
      <c r="M47" s="171"/>
      <c r="N47" s="65" t="s">
        <v>110</v>
      </c>
      <c r="O47" s="70"/>
      <c r="P47" s="171"/>
      <c r="Q47" s="70" t="s">
        <v>110</v>
      </c>
      <c r="R47" s="66"/>
      <c r="S47" s="172">
        <f t="shared" si="14"/>
        <v>0.53819444444444497</v>
      </c>
      <c r="T47" s="173">
        <f t="shared" si="15"/>
        <v>12.916666666666679</v>
      </c>
      <c r="U47" s="68">
        <f t="shared" si="16"/>
        <v>0.39930555555555503</v>
      </c>
      <c r="V47" s="174">
        <f t="shared" si="17"/>
        <v>6.25E-2</v>
      </c>
      <c r="W47" s="174">
        <f t="shared" si="18"/>
        <v>0.46180555555555503</v>
      </c>
      <c r="X47" s="69"/>
      <c r="Y47" s="62"/>
      <c r="Z47" s="175">
        <f>SUM(($J$13+C47)+($L$13-E46))</f>
        <v>0.375</v>
      </c>
      <c r="AB47" s="176"/>
    </row>
    <row r="48" spans="1:28">
      <c r="A48" s="4"/>
      <c r="B48" s="188" t="s">
        <v>113</v>
      </c>
      <c r="C48" s="167">
        <v>0.21875</v>
      </c>
      <c r="D48" s="71" t="s">
        <v>110</v>
      </c>
      <c r="E48" s="71">
        <v>0.85763888888888895</v>
      </c>
      <c r="F48" s="177">
        <f t="shared" si="13"/>
        <v>0.63888888888888895</v>
      </c>
      <c r="G48" s="71">
        <v>0.49305555555555602</v>
      </c>
      <c r="H48" s="71" t="s">
        <v>110</v>
      </c>
      <c r="I48" s="72">
        <v>0.58333333333333304</v>
      </c>
      <c r="J48" s="70"/>
      <c r="K48" s="70" t="s">
        <v>110</v>
      </c>
      <c r="L48" s="66"/>
      <c r="M48" s="171">
        <v>0.58333333333333304</v>
      </c>
      <c r="N48" s="70" t="s">
        <v>110</v>
      </c>
      <c r="O48" s="70">
        <v>0.6875</v>
      </c>
      <c r="P48" s="171"/>
      <c r="Q48" s="70" t="s">
        <v>110</v>
      </c>
      <c r="R48" s="66"/>
      <c r="S48" s="172">
        <f t="shared" si="14"/>
        <v>0.54861111111111194</v>
      </c>
      <c r="T48" s="173">
        <f t="shared" si="15"/>
        <v>10.666666666666679</v>
      </c>
      <c r="U48" s="73">
        <f t="shared" si="16"/>
        <v>0.36111111111111105</v>
      </c>
      <c r="V48" s="174">
        <f t="shared" si="17"/>
        <v>9.0277777777777013E-2</v>
      </c>
      <c r="W48" s="174">
        <f t="shared" si="18"/>
        <v>0.45138888888888806</v>
      </c>
      <c r="X48" s="69"/>
      <c r="Y48" s="62"/>
      <c r="Z48" s="175">
        <f>SUM(($J$13+C48)+($L$13-E47))</f>
        <v>0.36111111111111105</v>
      </c>
      <c r="AB48" s="176"/>
    </row>
    <row r="49" spans="1:28">
      <c r="A49" s="4"/>
      <c r="B49" s="189" t="s">
        <v>115</v>
      </c>
      <c r="C49" s="123">
        <v>0.25694444444444398</v>
      </c>
      <c r="D49" s="88" t="s">
        <v>110</v>
      </c>
      <c r="E49" s="88">
        <v>0.35416666666666702</v>
      </c>
      <c r="F49" s="89">
        <f t="shared" si="13"/>
        <v>9.7222222222223043E-2</v>
      </c>
      <c r="G49" s="88"/>
      <c r="H49" s="88" t="s">
        <v>110</v>
      </c>
      <c r="I49" s="90"/>
      <c r="J49" s="182"/>
      <c r="K49" s="91" t="s">
        <v>110</v>
      </c>
      <c r="L49" s="183"/>
      <c r="M49" s="184"/>
      <c r="N49" s="91" t="s">
        <v>110</v>
      </c>
      <c r="O49" s="182"/>
      <c r="P49" s="184"/>
      <c r="Q49" s="182" t="s">
        <v>110</v>
      </c>
      <c r="R49" s="183"/>
      <c r="S49" s="185">
        <f t="shared" si="14"/>
        <v>9.7222222222223043E-2</v>
      </c>
      <c r="T49" s="186">
        <f t="shared" si="15"/>
        <v>2.333333333333353</v>
      </c>
      <c r="U49" s="93">
        <f t="shared" si="16"/>
        <v>0.90277777777777701</v>
      </c>
      <c r="V49" s="178">
        <f t="shared" si="17"/>
        <v>0</v>
      </c>
      <c r="W49" s="178">
        <f t="shared" si="18"/>
        <v>0.90277777777777701</v>
      </c>
      <c r="X49" s="69"/>
      <c r="Y49" s="62"/>
      <c r="Z49" s="187">
        <f>SUM(($J$13+C49)+($L$13-E48))</f>
        <v>0.39930555555555503</v>
      </c>
      <c r="AB49" s="176"/>
    </row>
    <row r="50" spans="1:28">
      <c r="A50" s="4"/>
      <c r="B50" s="120" t="s">
        <v>115</v>
      </c>
      <c r="C50" s="102">
        <v>0.34722222222222199</v>
      </c>
      <c r="D50" s="96" t="s">
        <v>110</v>
      </c>
      <c r="E50" s="96">
        <v>0.93055555555555602</v>
      </c>
      <c r="F50" s="97">
        <f t="shared" si="13"/>
        <v>0.58333333333333404</v>
      </c>
      <c r="G50" s="96"/>
      <c r="H50" s="96" t="s">
        <v>110</v>
      </c>
      <c r="I50" s="98"/>
      <c r="J50" s="99"/>
      <c r="K50" s="99" t="s">
        <v>110</v>
      </c>
      <c r="L50" s="100"/>
      <c r="M50" s="101"/>
      <c r="N50" s="99" t="s">
        <v>110</v>
      </c>
      <c r="O50" s="99"/>
      <c r="P50" s="101"/>
      <c r="Q50" s="99" t="s">
        <v>110</v>
      </c>
      <c r="R50" s="100"/>
      <c r="S50" s="102">
        <f t="shared" si="14"/>
        <v>0.58333333333333404</v>
      </c>
      <c r="T50" s="103">
        <f t="shared" si="15"/>
        <v>14.000000000000018</v>
      </c>
      <c r="U50" s="104">
        <f t="shared" si="16"/>
        <v>0.41666666666666596</v>
      </c>
      <c r="V50" s="94">
        <f t="shared" si="17"/>
        <v>0</v>
      </c>
      <c r="W50" s="94">
        <f t="shared" si="18"/>
        <v>0.41666666666666596</v>
      </c>
      <c r="X50" s="69"/>
      <c r="Y50" s="62"/>
      <c r="Z50" s="105">
        <f>SUM(($J$13+C50)+($L$13-E41))</f>
        <v>1.3472222222222219</v>
      </c>
      <c r="AB50" s="176"/>
    </row>
    <row r="51" spans="1:28">
      <c r="A51" s="4"/>
      <c r="B51" s="116" t="s">
        <v>116</v>
      </c>
      <c r="C51" s="74">
        <v>0.4375</v>
      </c>
      <c r="D51" s="61" t="s">
        <v>110</v>
      </c>
      <c r="E51" s="62">
        <v>0.84027777777777801</v>
      </c>
      <c r="F51" s="63">
        <f t="shared" si="13"/>
        <v>0.40277777777777801</v>
      </c>
      <c r="G51" s="61"/>
      <c r="H51" s="61" t="s">
        <v>110</v>
      </c>
      <c r="I51" s="64"/>
      <c r="J51" s="65"/>
      <c r="K51" s="65" t="s">
        <v>110</v>
      </c>
      <c r="L51" s="75"/>
      <c r="M51" s="67">
        <v>0.53125</v>
      </c>
      <c r="N51" s="65" t="s">
        <v>110</v>
      </c>
      <c r="O51" s="65">
        <v>0.57291666666666696</v>
      </c>
      <c r="P51" s="67"/>
      <c r="Q51" s="65" t="s">
        <v>110</v>
      </c>
      <c r="R51" s="66"/>
      <c r="S51" s="172">
        <f t="shared" si="14"/>
        <v>0.40277777777777801</v>
      </c>
      <c r="T51" s="173">
        <f t="shared" si="15"/>
        <v>8.6666666666666643</v>
      </c>
      <c r="U51" s="68">
        <f t="shared" si="16"/>
        <v>0.59722222222222199</v>
      </c>
      <c r="V51" s="174">
        <f t="shared" si="17"/>
        <v>0</v>
      </c>
      <c r="W51" s="174">
        <f t="shared" si="18"/>
        <v>0.59722222222222199</v>
      </c>
      <c r="X51" s="69"/>
      <c r="Y51" s="62"/>
      <c r="Z51" s="194">
        <f>SUM(($J$13+C51)+($L$13-E50))</f>
        <v>0.50694444444444398</v>
      </c>
      <c r="AB51" s="176"/>
    </row>
    <row r="52" spans="1:28">
      <c r="A52" s="4"/>
      <c r="B52" s="188" t="s">
        <v>118</v>
      </c>
      <c r="C52" s="74">
        <v>0.33680555555555602</v>
      </c>
      <c r="D52" s="61" t="s">
        <v>110</v>
      </c>
      <c r="E52" s="61">
        <v>0.76388888888888895</v>
      </c>
      <c r="F52" s="63">
        <f t="shared" si="13"/>
        <v>0.42708333333333293</v>
      </c>
      <c r="G52" s="61"/>
      <c r="H52" s="61" t="s">
        <v>110</v>
      </c>
      <c r="I52" s="64"/>
      <c r="J52" s="70"/>
      <c r="K52" s="70" t="s">
        <v>110</v>
      </c>
      <c r="L52" s="66"/>
      <c r="M52" s="171"/>
      <c r="N52" s="70" t="s">
        <v>110</v>
      </c>
      <c r="O52" s="70"/>
      <c r="P52" s="171"/>
      <c r="Q52" s="70" t="s">
        <v>110</v>
      </c>
      <c r="R52" s="66"/>
      <c r="S52" s="172">
        <f t="shared" si="14"/>
        <v>0.42708333333333293</v>
      </c>
      <c r="T52" s="173">
        <f t="shared" si="15"/>
        <v>10.249999999999989</v>
      </c>
      <c r="U52" s="68">
        <f t="shared" si="16"/>
        <v>0.57291666666666707</v>
      </c>
      <c r="V52" s="174">
        <f t="shared" si="17"/>
        <v>0</v>
      </c>
      <c r="W52" s="174">
        <f t="shared" si="18"/>
        <v>0.57291666666666707</v>
      </c>
      <c r="X52" s="69"/>
      <c r="Y52" s="6"/>
      <c r="Z52" s="187">
        <f>SUM(($J$13+C52)+($L$13-E51))</f>
        <v>0.49652777777777801</v>
      </c>
      <c r="AB52" s="176"/>
    </row>
    <row r="53" spans="1:28">
      <c r="A53" s="4"/>
      <c r="B53" s="4"/>
      <c r="C53" s="81"/>
      <c r="D53" s="4"/>
      <c r="E53" s="4"/>
      <c r="F53" s="4"/>
      <c r="G53" s="4"/>
      <c r="H53" s="4" t="s">
        <v>64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76">
        <f>SUM(S45:S48,S50:S52)*24</f>
        <v>86.666666666666714</v>
      </c>
      <c r="T53" s="77">
        <f>SUM(T45:T48,T50:T52)</f>
        <v>80.1666666666667</v>
      </c>
      <c r="U53" s="6"/>
      <c r="V53" s="4"/>
      <c r="W53" s="78">
        <f>SUM(W45:W48,W50:W52)*24</f>
        <v>81.333333333333286</v>
      </c>
      <c r="X53" s="79"/>
      <c r="Y53" s="79"/>
      <c r="Z53" s="19"/>
    </row>
    <row r="54" spans="1:28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6"/>
      <c r="U54" s="6"/>
      <c r="V54" s="4"/>
      <c r="W54" s="4"/>
      <c r="X54" s="4"/>
      <c r="Y54" s="4"/>
      <c r="Z54" s="4"/>
    </row>
    <row r="55" spans="1:28">
      <c r="A55" s="4"/>
      <c r="B55" s="4"/>
      <c r="C55" s="35"/>
      <c r="D55" s="4"/>
      <c r="E55" s="4"/>
      <c r="F55" s="4"/>
      <c r="G55" s="4"/>
      <c r="H55" s="4"/>
      <c r="I55" s="4"/>
      <c r="J55" s="4"/>
      <c r="K55" s="4"/>
      <c r="L55" s="4"/>
      <c r="M55" s="36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8">
      <c r="A56" s="4"/>
      <c r="B56" s="4"/>
      <c r="C56" s="35" t="s">
        <v>180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6"/>
      <c r="U56" s="6"/>
      <c r="V56" s="4"/>
      <c r="W56" s="4"/>
      <c r="X56" s="4"/>
      <c r="Y56" s="4"/>
      <c r="Z56" s="4"/>
    </row>
    <row r="57" spans="1:28" hidden="1">
      <c r="A57" s="4"/>
      <c r="B57" s="4"/>
      <c r="C57" s="4"/>
      <c r="D57" s="4"/>
      <c r="E57" s="4"/>
      <c r="F57" s="4"/>
      <c r="G57" s="4"/>
      <c r="H57" s="4"/>
      <c r="I57" s="4"/>
      <c r="J57" s="36">
        <v>0</v>
      </c>
      <c r="K57" s="4"/>
      <c r="L57" s="36">
        <v>1</v>
      </c>
      <c r="M57" s="36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8">
      <c r="A58" s="4"/>
      <c r="B58" s="37"/>
      <c r="C58" s="164"/>
      <c r="D58" s="38"/>
      <c r="E58" s="39" t="s">
        <v>91</v>
      </c>
      <c r="F58" s="40"/>
      <c r="G58" s="41"/>
      <c r="H58" s="42" t="s">
        <v>92</v>
      </c>
      <c r="I58" s="40"/>
      <c r="J58" s="43"/>
      <c r="K58" s="43" t="s">
        <v>93</v>
      </c>
      <c r="L58" s="44"/>
      <c r="M58" s="165"/>
      <c r="N58" s="43" t="s">
        <v>93</v>
      </c>
      <c r="O58" s="43"/>
      <c r="P58" s="165"/>
      <c r="Q58" s="43" t="s">
        <v>94</v>
      </c>
      <c r="R58" s="43"/>
      <c r="S58" s="166" t="s">
        <v>95</v>
      </c>
      <c r="T58" s="45" t="s">
        <v>96</v>
      </c>
      <c r="U58" s="164"/>
      <c r="V58" s="39" t="s">
        <v>97</v>
      </c>
      <c r="W58" s="45"/>
      <c r="X58" s="10"/>
      <c r="Y58" s="10"/>
      <c r="Z58" s="46" t="s">
        <v>98</v>
      </c>
      <c r="AB58" s="47" t="s">
        <v>83</v>
      </c>
    </row>
    <row r="59" spans="1:28">
      <c r="A59" s="4"/>
      <c r="B59" s="48" t="s">
        <v>99</v>
      </c>
      <c r="C59" s="167"/>
      <c r="D59" s="49" t="s">
        <v>100</v>
      </c>
      <c r="E59" s="50"/>
      <c r="F59" s="168" t="s">
        <v>101</v>
      </c>
      <c r="G59" s="51" t="s">
        <v>102</v>
      </c>
      <c r="H59" s="51"/>
      <c r="I59" s="52" t="s">
        <v>102</v>
      </c>
      <c r="J59" s="169" t="s">
        <v>102</v>
      </c>
      <c r="K59" s="53"/>
      <c r="L59" s="53" t="s">
        <v>102</v>
      </c>
      <c r="M59" s="169" t="s">
        <v>102</v>
      </c>
      <c r="N59" s="53"/>
      <c r="O59" s="53" t="s">
        <v>102</v>
      </c>
      <c r="P59" s="169" t="s">
        <v>102</v>
      </c>
      <c r="Q59" s="53"/>
      <c r="R59" s="54" t="s">
        <v>102</v>
      </c>
      <c r="S59" s="48" t="s">
        <v>103</v>
      </c>
      <c r="T59" s="170" t="s">
        <v>104</v>
      </c>
      <c r="U59" s="170" t="s">
        <v>105</v>
      </c>
      <c r="V59" s="170" t="s">
        <v>106</v>
      </c>
      <c r="W59" s="170" t="s">
        <v>107</v>
      </c>
      <c r="X59" s="55"/>
      <c r="Y59" s="56"/>
      <c r="Z59" s="57" t="s">
        <v>108</v>
      </c>
      <c r="AB59" s="58"/>
    </row>
    <row r="60" spans="1:28">
      <c r="A60" s="4"/>
      <c r="B60" s="116" t="s">
        <v>109</v>
      </c>
      <c r="C60" s="60">
        <v>0.25</v>
      </c>
      <c r="D60" s="61" t="s">
        <v>110</v>
      </c>
      <c r="E60" s="62">
        <v>0.94097222222222199</v>
      </c>
      <c r="F60" s="63">
        <f t="shared" ref="F60:F67" si="19">(E60-C60)</f>
        <v>0.69097222222222199</v>
      </c>
      <c r="G60" s="61">
        <v>0.36111111111111099</v>
      </c>
      <c r="H60" s="61" t="s">
        <v>110</v>
      </c>
      <c r="I60" s="64">
        <v>0.52083333333333304</v>
      </c>
      <c r="J60" s="65"/>
      <c r="K60" s="65" t="s">
        <v>110</v>
      </c>
      <c r="L60" s="66"/>
      <c r="M60" s="171">
        <v>0.52083333333333304</v>
      </c>
      <c r="N60" s="65" t="s">
        <v>110</v>
      </c>
      <c r="O60" s="65">
        <v>0.64583333333333304</v>
      </c>
      <c r="P60" s="67"/>
      <c r="Q60" s="65" t="s">
        <v>110</v>
      </c>
      <c r="R60" s="66"/>
      <c r="S60" s="172">
        <f t="shared" ref="S60:S67" si="20">(F60-((I60-G60)))</f>
        <v>0.53125</v>
      </c>
      <c r="T60" s="173">
        <f t="shared" ref="T60:T67" si="21">(F60-((I60-G60)+(L60-J60)+(O60-M60)+(R60-P60)))*24</f>
        <v>9.7499999999999982</v>
      </c>
      <c r="U60" s="68">
        <f t="shared" ref="U60:U67" si="22">(($J$13+C60)+($L$13-E60))</f>
        <v>0.30902777777777801</v>
      </c>
      <c r="V60" s="174">
        <f t="shared" ref="V60:V67" si="23">(I60-G60)</f>
        <v>0.15972222222222204</v>
      </c>
      <c r="W60" s="174">
        <f t="shared" ref="W60:W67" si="24">(V60+U60)</f>
        <v>0.46875000000000006</v>
      </c>
      <c r="X60" s="69"/>
      <c r="Y60" s="62"/>
      <c r="Z60" s="194">
        <f>SUM(($J$13+C60)+($L$13-E67))</f>
        <v>0.46875</v>
      </c>
      <c r="AB60" s="176"/>
    </row>
    <row r="61" spans="1:28">
      <c r="A61" s="4"/>
      <c r="B61" s="116" t="s">
        <v>111</v>
      </c>
      <c r="C61" s="60">
        <v>0.25</v>
      </c>
      <c r="D61" s="61" t="s">
        <v>110</v>
      </c>
      <c r="E61" s="62">
        <v>0.94097222222222199</v>
      </c>
      <c r="F61" s="63">
        <f t="shared" si="19"/>
        <v>0.69097222222222199</v>
      </c>
      <c r="G61" s="61">
        <v>0.36111111111111099</v>
      </c>
      <c r="H61" s="61" t="s">
        <v>110</v>
      </c>
      <c r="I61" s="64">
        <v>0.54166666666666696</v>
      </c>
      <c r="J61" s="70"/>
      <c r="K61" s="65" t="s">
        <v>110</v>
      </c>
      <c r="L61" s="66"/>
      <c r="M61" s="171">
        <v>0.54166666666666696</v>
      </c>
      <c r="N61" s="65" t="s">
        <v>110</v>
      </c>
      <c r="O61" s="70">
        <v>0.64583333333333304</v>
      </c>
      <c r="P61" s="67"/>
      <c r="Q61" s="65" t="s">
        <v>110</v>
      </c>
      <c r="R61" s="66"/>
      <c r="S61" s="172">
        <f t="shared" si="20"/>
        <v>0.51041666666666607</v>
      </c>
      <c r="T61" s="173">
        <f t="shared" si="21"/>
        <v>9.7499999999999982</v>
      </c>
      <c r="U61" s="68">
        <f t="shared" si="22"/>
        <v>0.30902777777777801</v>
      </c>
      <c r="V61" s="174">
        <f t="shared" si="23"/>
        <v>0.18055555555555597</v>
      </c>
      <c r="W61" s="174">
        <f t="shared" si="24"/>
        <v>0.48958333333333398</v>
      </c>
      <c r="X61" s="69"/>
      <c r="Y61" s="62"/>
      <c r="Z61" s="175">
        <f>SUM(($J$13+C61)+($L$13-E60))</f>
        <v>0.30902777777777801</v>
      </c>
      <c r="AB61" s="176"/>
    </row>
    <row r="62" spans="1:28">
      <c r="A62" s="4"/>
      <c r="B62" s="188" t="s">
        <v>112</v>
      </c>
      <c r="C62" s="60">
        <v>0.25694444444444398</v>
      </c>
      <c r="D62" s="61" t="s">
        <v>110</v>
      </c>
      <c r="E62" s="61">
        <v>0.85763888888888895</v>
      </c>
      <c r="F62" s="63">
        <f t="shared" si="19"/>
        <v>0.60069444444444497</v>
      </c>
      <c r="G62" s="61">
        <v>0.34375</v>
      </c>
      <c r="H62" s="61" t="s">
        <v>110</v>
      </c>
      <c r="I62" s="64">
        <v>0.4375</v>
      </c>
      <c r="J62" s="70"/>
      <c r="K62" s="65" t="s">
        <v>110</v>
      </c>
      <c r="L62" s="66"/>
      <c r="M62" s="171">
        <v>0.4375</v>
      </c>
      <c r="N62" s="65" t="s">
        <v>110</v>
      </c>
      <c r="O62" s="70">
        <v>0.6875</v>
      </c>
      <c r="P62" s="171"/>
      <c r="Q62" s="70" t="s">
        <v>110</v>
      </c>
      <c r="R62" s="66"/>
      <c r="S62" s="172">
        <f t="shared" si="20"/>
        <v>0.50694444444444497</v>
      </c>
      <c r="T62" s="173">
        <f t="shared" si="21"/>
        <v>6.1666666666666794</v>
      </c>
      <c r="U62" s="68">
        <f t="shared" si="22"/>
        <v>0.39930555555555503</v>
      </c>
      <c r="V62" s="174">
        <f t="shared" si="23"/>
        <v>9.375E-2</v>
      </c>
      <c r="W62" s="174">
        <f t="shared" si="24"/>
        <v>0.49305555555555503</v>
      </c>
      <c r="X62" s="69"/>
      <c r="Y62" s="62"/>
      <c r="Z62" s="175">
        <f>SUM(($J$13+C62)+($L$13-E61))</f>
        <v>0.31597222222222199</v>
      </c>
      <c r="AB62" s="176"/>
    </row>
    <row r="63" spans="1:28">
      <c r="A63" s="4"/>
      <c r="B63" s="188" t="s">
        <v>113</v>
      </c>
      <c r="C63" s="167">
        <v>0.21875</v>
      </c>
      <c r="D63" s="71" t="s">
        <v>110</v>
      </c>
      <c r="E63" s="71">
        <v>0.85763888888888895</v>
      </c>
      <c r="F63" s="177">
        <f t="shared" si="19"/>
        <v>0.63888888888888895</v>
      </c>
      <c r="G63" s="71">
        <v>0.49305555555555602</v>
      </c>
      <c r="H63" s="71" t="s">
        <v>110</v>
      </c>
      <c r="I63" s="72">
        <v>0.58333333333333304</v>
      </c>
      <c r="J63" s="70"/>
      <c r="K63" s="70" t="s">
        <v>110</v>
      </c>
      <c r="L63" s="66"/>
      <c r="M63" s="171">
        <v>0.58333333333333304</v>
      </c>
      <c r="N63" s="70" t="s">
        <v>110</v>
      </c>
      <c r="O63" s="70">
        <v>0.6875</v>
      </c>
      <c r="P63" s="171"/>
      <c r="Q63" s="70" t="s">
        <v>110</v>
      </c>
      <c r="R63" s="66"/>
      <c r="S63" s="172">
        <f t="shared" si="20"/>
        <v>0.54861111111111194</v>
      </c>
      <c r="T63" s="173">
        <f t="shared" si="21"/>
        <v>10.666666666666679</v>
      </c>
      <c r="U63" s="73">
        <f t="shared" si="22"/>
        <v>0.36111111111111105</v>
      </c>
      <c r="V63" s="174">
        <f t="shared" si="23"/>
        <v>9.0277777777777013E-2</v>
      </c>
      <c r="W63" s="174">
        <f t="shared" si="24"/>
        <v>0.45138888888888806</v>
      </c>
      <c r="X63" s="69"/>
      <c r="Y63" s="62"/>
      <c r="Z63" s="175">
        <f>SUM(($J$13+C63)+($L$13-E62))</f>
        <v>0.36111111111111105</v>
      </c>
      <c r="AB63" s="176"/>
    </row>
    <row r="64" spans="1:28">
      <c r="A64" s="4"/>
      <c r="B64" s="189" t="s">
        <v>115</v>
      </c>
      <c r="C64" s="123">
        <v>0.21875</v>
      </c>
      <c r="D64" s="88" t="s">
        <v>110</v>
      </c>
      <c r="E64" s="88">
        <v>0.34027777777777801</v>
      </c>
      <c r="F64" s="89">
        <f t="shared" si="19"/>
        <v>0.12152777777777801</v>
      </c>
      <c r="G64" s="88"/>
      <c r="H64" s="88" t="s">
        <v>110</v>
      </c>
      <c r="I64" s="90"/>
      <c r="J64" s="182"/>
      <c r="K64" s="91" t="s">
        <v>110</v>
      </c>
      <c r="L64" s="183"/>
      <c r="M64" s="184"/>
      <c r="N64" s="91" t="s">
        <v>110</v>
      </c>
      <c r="O64" s="182"/>
      <c r="P64" s="184"/>
      <c r="Q64" s="182" t="s">
        <v>110</v>
      </c>
      <c r="R64" s="183"/>
      <c r="S64" s="185">
        <f t="shared" si="20"/>
        <v>0.12152777777777801</v>
      </c>
      <c r="T64" s="186">
        <f t="shared" si="21"/>
        <v>2.9166666666666723</v>
      </c>
      <c r="U64" s="93">
        <f t="shared" si="22"/>
        <v>0.87847222222222199</v>
      </c>
      <c r="V64" s="178">
        <f t="shared" si="23"/>
        <v>0</v>
      </c>
      <c r="W64" s="178">
        <f t="shared" si="24"/>
        <v>0.87847222222222199</v>
      </c>
      <c r="X64" s="69"/>
      <c r="Y64" s="62"/>
      <c r="Z64" s="187">
        <f>SUM(($J$13+C64)+($L$13-E63))</f>
        <v>0.36111111111111105</v>
      </c>
      <c r="AB64" s="176"/>
    </row>
    <row r="65" spans="1:28">
      <c r="A65" s="4"/>
      <c r="B65" s="120" t="s">
        <v>115</v>
      </c>
      <c r="C65" s="102">
        <v>0.34722222222222199</v>
      </c>
      <c r="D65" s="96" t="s">
        <v>110</v>
      </c>
      <c r="E65" s="96">
        <v>0.93055555555555602</v>
      </c>
      <c r="F65" s="97">
        <f t="shared" si="19"/>
        <v>0.58333333333333404</v>
      </c>
      <c r="G65" s="96"/>
      <c r="H65" s="96" t="s">
        <v>110</v>
      </c>
      <c r="I65" s="98"/>
      <c r="J65" s="99"/>
      <c r="K65" s="99" t="s">
        <v>110</v>
      </c>
      <c r="L65" s="100"/>
      <c r="M65" s="101"/>
      <c r="N65" s="99" t="s">
        <v>110</v>
      </c>
      <c r="O65" s="99"/>
      <c r="P65" s="101"/>
      <c r="Q65" s="99" t="s">
        <v>110</v>
      </c>
      <c r="R65" s="100"/>
      <c r="S65" s="102">
        <f t="shared" si="20"/>
        <v>0.58333333333333404</v>
      </c>
      <c r="T65" s="103">
        <f t="shared" si="21"/>
        <v>14.000000000000018</v>
      </c>
      <c r="U65" s="104">
        <f t="shared" si="22"/>
        <v>0.41666666666666596</v>
      </c>
      <c r="V65" s="94">
        <f t="shared" si="23"/>
        <v>0</v>
      </c>
      <c r="W65" s="94">
        <f t="shared" si="24"/>
        <v>0.41666666666666596</v>
      </c>
      <c r="X65" s="69"/>
      <c r="Y65" s="62"/>
      <c r="Z65" s="105">
        <f>SUM(($J$13+C65)+($L$13-E56))</f>
        <v>1.3472222222222219</v>
      </c>
      <c r="AB65" s="176"/>
    </row>
    <row r="66" spans="1:28">
      <c r="A66" s="4"/>
      <c r="B66" s="116" t="s">
        <v>116</v>
      </c>
      <c r="C66" s="74">
        <v>0.33333333333333298</v>
      </c>
      <c r="D66" s="61" t="s">
        <v>110</v>
      </c>
      <c r="E66" s="62">
        <v>0.84027777777777801</v>
      </c>
      <c r="F66" s="63">
        <f t="shared" si="19"/>
        <v>0.50694444444444509</v>
      </c>
      <c r="G66" s="61"/>
      <c r="H66" s="61" t="s">
        <v>110</v>
      </c>
      <c r="I66" s="64"/>
      <c r="J66" s="65"/>
      <c r="K66" s="65" t="s">
        <v>110</v>
      </c>
      <c r="L66" s="75"/>
      <c r="M66" s="67"/>
      <c r="N66" s="65" t="s">
        <v>110</v>
      </c>
      <c r="O66" s="65"/>
      <c r="P66" s="67"/>
      <c r="Q66" s="65" t="s">
        <v>110</v>
      </c>
      <c r="R66" s="66"/>
      <c r="S66" s="172">
        <f t="shared" si="20"/>
        <v>0.50694444444444509</v>
      </c>
      <c r="T66" s="173">
        <f t="shared" si="21"/>
        <v>12.166666666666682</v>
      </c>
      <c r="U66" s="68">
        <f t="shared" si="22"/>
        <v>0.49305555555555497</v>
      </c>
      <c r="V66" s="174">
        <f t="shared" si="23"/>
        <v>0</v>
      </c>
      <c r="W66" s="174">
        <f t="shared" si="24"/>
        <v>0.49305555555555497</v>
      </c>
      <c r="X66" s="69"/>
      <c r="Y66" s="62"/>
      <c r="Z66" s="194">
        <f>SUM(($J$13+C66)+($L$13-E65))</f>
        <v>0.40277777777777696</v>
      </c>
      <c r="AB66" s="176"/>
    </row>
    <row r="67" spans="1:28">
      <c r="A67" s="4"/>
      <c r="B67" s="188" t="s">
        <v>118</v>
      </c>
      <c r="C67" s="74">
        <v>0.33680555555555602</v>
      </c>
      <c r="D67" s="61" t="s">
        <v>110</v>
      </c>
      <c r="E67" s="61">
        <v>0.78125</v>
      </c>
      <c r="F67" s="63">
        <f t="shared" si="19"/>
        <v>0.44444444444444398</v>
      </c>
      <c r="G67" s="61"/>
      <c r="H67" s="61" t="s">
        <v>110</v>
      </c>
      <c r="I67" s="64"/>
      <c r="J67" s="70"/>
      <c r="K67" s="70" t="s">
        <v>110</v>
      </c>
      <c r="L67" s="66"/>
      <c r="M67" s="171"/>
      <c r="N67" s="70" t="s">
        <v>110</v>
      </c>
      <c r="O67" s="70"/>
      <c r="P67" s="171"/>
      <c r="Q67" s="70" t="s">
        <v>110</v>
      </c>
      <c r="R67" s="66"/>
      <c r="S67" s="172">
        <f t="shared" si="20"/>
        <v>0.44444444444444398</v>
      </c>
      <c r="T67" s="173">
        <f t="shared" si="21"/>
        <v>10.666666666666655</v>
      </c>
      <c r="U67" s="68">
        <f t="shared" si="22"/>
        <v>0.55555555555555602</v>
      </c>
      <c r="V67" s="174">
        <f t="shared" si="23"/>
        <v>0</v>
      </c>
      <c r="W67" s="174">
        <f t="shared" si="24"/>
        <v>0.55555555555555602</v>
      </c>
      <c r="X67" s="69"/>
      <c r="Y67" s="6"/>
      <c r="Z67" s="187">
        <f>SUM(($J$13+C67)+($L$13-E66))</f>
        <v>0.49652777777777801</v>
      </c>
      <c r="AB67" s="176"/>
    </row>
    <row r="68" spans="1:28">
      <c r="A68" s="4"/>
      <c r="B68" s="4"/>
      <c r="C68" s="81"/>
      <c r="D68" s="4"/>
      <c r="E68" s="4"/>
      <c r="F68" s="4"/>
      <c r="G68" s="4"/>
      <c r="H68" s="4" t="s">
        <v>64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76">
        <f>SUM(S60:S63,S65:S67)*24</f>
        <v>87.166666666666714</v>
      </c>
      <c r="T68" s="77">
        <f>SUM(T60:T63,T65:T67)</f>
        <v>73.166666666666714</v>
      </c>
      <c r="U68" s="6"/>
      <c r="V68" s="4"/>
      <c r="W68" s="78">
        <f>SUM(W60:W63,W65:W67)*24</f>
        <v>80.833333333333314</v>
      </c>
      <c r="X68" s="79"/>
      <c r="Y68" s="79"/>
      <c r="Z68" s="19"/>
    </row>
    <row r="69" spans="1:2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6"/>
      <c r="U69" s="6"/>
      <c r="V69" s="4"/>
      <c r="W69" s="4"/>
      <c r="X69" s="4"/>
      <c r="Y69" s="4"/>
      <c r="Z69" s="4"/>
    </row>
    <row r="70" spans="1:28">
      <c r="A70" s="4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62"/>
      <c r="T70" s="80"/>
      <c r="U70" s="62"/>
      <c r="V70" s="12"/>
      <c r="W70" s="12"/>
      <c r="X70" s="4"/>
      <c r="Y70" s="4"/>
      <c r="Z70" s="4"/>
    </row>
    <row r="71" spans="1:28">
      <c r="A71" s="4"/>
      <c r="B71" s="195" t="s">
        <v>181</v>
      </c>
      <c r="C71" s="185">
        <v>0.25694444444444398</v>
      </c>
      <c r="D71" s="180" t="s">
        <v>110</v>
      </c>
      <c r="E71" s="180">
        <v>0.34722222222222199</v>
      </c>
      <c r="F71" s="179">
        <f>(E71-C71)</f>
        <v>9.0277777777778012E-2</v>
      </c>
      <c r="G71" s="180"/>
      <c r="H71" s="180" t="s">
        <v>110</v>
      </c>
      <c r="I71" s="181"/>
      <c r="J71" s="182"/>
      <c r="K71" s="182" t="s">
        <v>110</v>
      </c>
      <c r="L71" s="183"/>
      <c r="M71" s="184"/>
      <c r="N71" s="182" t="s">
        <v>110</v>
      </c>
      <c r="O71" s="182"/>
      <c r="P71" s="184"/>
      <c r="Q71" s="182" t="s">
        <v>110</v>
      </c>
      <c r="R71" s="183"/>
      <c r="S71" s="185">
        <f>(F71-((I71-G71)))</f>
        <v>9.0277777777778012E-2</v>
      </c>
      <c r="T71" s="186">
        <f>(F71-((I71-G71)+(L71-J71)+(O71-M71)+(R71-P71)))*24</f>
        <v>2.1666666666666723</v>
      </c>
      <c r="U71" s="192">
        <f>(($J$13+C71)+($L$13-E71))</f>
        <v>0.90972222222222199</v>
      </c>
      <c r="V71" s="178">
        <f>(I71-G71)</f>
        <v>0</v>
      </c>
      <c r="W71" s="178">
        <f>(V71+U71)</f>
        <v>0.90972222222222199</v>
      </c>
      <c r="X71" s="69"/>
      <c r="Y71" s="62"/>
      <c r="Z71" s="187">
        <f>SUM(($J$13+C71)+($L$13-E63))</f>
        <v>0.39930555555555503</v>
      </c>
      <c r="AB71" s="176"/>
    </row>
    <row r="72" spans="1:28">
      <c r="A72" s="4"/>
      <c r="B72" s="124">
        <v>30.1</v>
      </c>
      <c r="C72" s="102">
        <v>0.32986111111111099</v>
      </c>
      <c r="D72" s="96" t="s">
        <v>110</v>
      </c>
      <c r="E72" s="96">
        <v>0.94097222222222199</v>
      </c>
      <c r="F72" s="97">
        <f>(E72-C72)</f>
        <v>0.61111111111111094</v>
      </c>
      <c r="G72" s="96">
        <v>0.6875</v>
      </c>
      <c r="H72" s="96" t="s">
        <v>110</v>
      </c>
      <c r="I72" s="98">
        <v>0.72916666666666696</v>
      </c>
      <c r="J72" s="99"/>
      <c r="K72" s="99" t="s">
        <v>110</v>
      </c>
      <c r="L72" s="100"/>
      <c r="M72" s="101"/>
      <c r="N72" s="99" t="s">
        <v>110</v>
      </c>
      <c r="O72" s="99"/>
      <c r="P72" s="101"/>
      <c r="Q72" s="99" t="s">
        <v>110</v>
      </c>
      <c r="R72" s="100"/>
      <c r="S72" s="102">
        <f>(F72-((I72-G72)))</f>
        <v>0.56944444444444398</v>
      </c>
      <c r="T72" s="103">
        <f>(F72-((I72-G72)+(L72-J72)+(O72-M72)+(R72-P72)))*24</f>
        <v>13.666666666666655</v>
      </c>
      <c r="U72" s="104">
        <f>(($J$13+C72)+($L$13-E72))</f>
        <v>0.38888888888888901</v>
      </c>
      <c r="V72" s="94">
        <f>(I72-G72)</f>
        <v>4.1666666666666963E-2</v>
      </c>
      <c r="W72" s="94">
        <f>(V72+U72)</f>
        <v>0.43055555555555597</v>
      </c>
      <c r="X72" s="69"/>
      <c r="Y72" s="62"/>
      <c r="Z72" s="105">
        <f>SUM(($J$13+C72)+($L$13-E63))</f>
        <v>0.47222222222222204</v>
      </c>
      <c r="AB72" s="176"/>
    </row>
    <row r="73" spans="1:28">
      <c r="A73" s="4"/>
      <c r="B73" s="125">
        <v>31.1</v>
      </c>
      <c r="C73" s="74">
        <v>0.33680555555555602</v>
      </c>
      <c r="D73" s="61" t="s">
        <v>110</v>
      </c>
      <c r="E73" s="62">
        <v>0.75694444444444398</v>
      </c>
      <c r="F73" s="63">
        <f>(E73-C73)</f>
        <v>0.42013888888888795</v>
      </c>
      <c r="G73" s="61"/>
      <c r="H73" s="61" t="s">
        <v>110</v>
      </c>
      <c r="I73" s="64"/>
      <c r="J73" s="65"/>
      <c r="K73" s="65" t="s">
        <v>110</v>
      </c>
      <c r="L73" s="75"/>
      <c r="M73" s="67"/>
      <c r="N73" s="65" t="s">
        <v>110</v>
      </c>
      <c r="O73" s="65"/>
      <c r="P73" s="67"/>
      <c r="Q73" s="65" t="s">
        <v>110</v>
      </c>
      <c r="R73" s="66"/>
      <c r="S73" s="172">
        <f>(F73-((I73-G73)))</f>
        <v>0.42013888888888795</v>
      </c>
      <c r="T73" s="173">
        <f>(F73-((I73-G73)+(L73-J73)+(O73-M73)+(R73-P73)))*24</f>
        <v>10.083333333333311</v>
      </c>
      <c r="U73" s="68">
        <f>(($J$13+C73)+($L$13-E73))</f>
        <v>0.57986111111111205</v>
      </c>
      <c r="V73" s="174">
        <f>(I73-G73)</f>
        <v>0</v>
      </c>
      <c r="W73" s="174">
        <f>(V73+U73)</f>
        <v>0.57986111111111205</v>
      </c>
      <c r="X73" s="69"/>
      <c r="Y73" s="62"/>
      <c r="Z73" s="194">
        <f>SUM(($J$13+C73)+($L$13-E72))</f>
        <v>0.39583333333333404</v>
      </c>
      <c r="AB73" s="176"/>
    </row>
    <row r="74" spans="1:28">
      <c r="A74" s="4"/>
      <c r="B74" s="126" t="s">
        <v>230</v>
      </c>
      <c r="C74" s="74">
        <v>0.31944444444444398</v>
      </c>
      <c r="D74" s="61" t="s">
        <v>110</v>
      </c>
      <c r="E74" s="62">
        <v>0.87152777777777801</v>
      </c>
      <c r="F74" s="63">
        <f>(E74-C74)</f>
        <v>0.55208333333333404</v>
      </c>
      <c r="G74" s="61"/>
      <c r="H74" s="61" t="s">
        <v>110</v>
      </c>
      <c r="I74" s="64"/>
      <c r="J74" s="65"/>
      <c r="K74" s="65" t="s">
        <v>110</v>
      </c>
      <c r="L74" s="75"/>
      <c r="M74" s="67"/>
      <c r="N74" s="65" t="s">
        <v>110</v>
      </c>
      <c r="O74" s="65"/>
      <c r="P74" s="67"/>
      <c r="Q74" s="65" t="s">
        <v>110</v>
      </c>
      <c r="R74" s="66"/>
      <c r="S74" s="172">
        <f>(F74-((I74-G74)))</f>
        <v>0.55208333333333404</v>
      </c>
      <c r="T74" s="173">
        <f>(F74-((I74-G74)+(L74-J74)+(O74-M74)+(R74-P74)))*24</f>
        <v>13.250000000000018</v>
      </c>
      <c r="U74" s="68">
        <f>(($J$13+C74)+($L$13-E74))</f>
        <v>0.44791666666666596</v>
      </c>
      <c r="V74" s="174">
        <f>(I74-G74)</f>
        <v>0</v>
      </c>
      <c r="W74" s="174">
        <f>(V74+U74)</f>
        <v>0.44791666666666596</v>
      </c>
      <c r="X74" s="69"/>
      <c r="Y74" s="62"/>
      <c r="Z74" s="194">
        <f>SUM(($J$13+C74)+($L$13-E73))</f>
        <v>0.5625</v>
      </c>
      <c r="AB74" s="176"/>
    </row>
  </sheetData>
  <pageMargins left="0.7" right="0.7" top="0.75" bottom="0.75" header="0.511811023622047" footer="0.3"/>
  <pageSetup paperSize="9" scale="93" orientation="landscape" horizontalDpi="300" verticalDpi="300"/>
  <headerFooter>
    <oddFooter>&amp;C_x005F_x000D_&amp;1#&amp;"Aptos,Normal"&amp;10&amp;Kff0000  C1 - Internal</oddFooter>
  </headerFooter>
  <rowBreaks count="1" manualBreakCount="1">
    <brk id="4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91"/>
  <sheetViews>
    <sheetView zoomScaleNormal="100" workbookViewId="0">
      <selection activeCell="C34" sqref="C34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14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231</v>
      </c>
      <c r="P5" s="6"/>
      <c r="Q5" s="4"/>
      <c r="R5" s="11" t="s">
        <v>74</v>
      </c>
      <c r="S5" s="13"/>
      <c r="T5" s="15" t="s">
        <v>232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164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74">
        <v>0.21875</v>
      </c>
      <c r="D16" s="61" t="s">
        <v>110</v>
      </c>
      <c r="E16" s="62">
        <v>0.94097222222222199</v>
      </c>
      <c r="F16" s="63">
        <f t="shared" ref="F16:F23" si="0">(E16-C16)</f>
        <v>0.72222222222222199</v>
      </c>
      <c r="G16" s="61">
        <v>0.36111111111111099</v>
      </c>
      <c r="H16" s="61" t="s">
        <v>110</v>
      </c>
      <c r="I16" s="64">
        <v>0.52083333333333304</v>
      </c>
      <c r="J16" s="65"/>
      <c r="K16" s="65" t="s">
        <v>110</v>
      </c>
      <c r="L16" s="66"/>
      <c r="M16" s="171">
        <v>0.52083333333333304</v>
      </c>
      <c r="N16" s="65" t="s">
        <v>110</v>
      </c>
      <c r="O16" s="65">
        <v>0.64583333333333304</v>
      </c>
      <c r="P16" s="67"/>
      <c r="Q16" s="65" t="s">
        <v>110</v>
      </c>
      <c r="R16" s="66"/>
      <c r="S16" s="172">
        <f t="shared" ref="S16:S23" si="1">(F16-((I16-G16)))</f>
        <v>0.5625</v>
      </c>
      <c r="T16" s="173">
        <f t="shared" ref="T16:T23" si="2">(F16-((I16-G16)+(L16-J16)+(O16-M16)+(R16-P16)))*24</f>
        <v>10.499999999999998</v>
      </c>
      <c r="U16" s="68">
        <f t="shared" ref="U16:U23" si="3">(($J$13+C16)+($L$13-E16))</f>
        <v>0.27777777777777801</v>
      </c>
      <c r="V16" s="174">
        <f t="shared" ref="V16:V23" si="4">(I16-G16)</f>
        <v>0.15972222222222204</v>
      </c>
      <c r="W16" s="174">
        <f t="shared" ref="W16:W23" si="5">(V16+U16)</f>
        <v>0.43750000000000006</v>
      </c>
      <c r="X16" s="69"/>
      <c r="Y16" s="62"/>
      <c r="Z16" s="194">
        <f>SUM(($J$13+C16)+($L$13-E23))</f>
        <v>0.32986111111111105</v>
      </c>
      <c r="AB16" s="176"/>
    </row>
    <row r="17" spans="1:28">
      <c r="A17" s="4"/>
      <c r="B17" s="116" t="s">
        <v>111</v>
      </c>
      <c r="C17" s="60">
        <v>0.25</v>
      </c>
      <c r="D17" s="61" t="s">
        <v>110</v>
      </c>
      <c r="E17" s="62">
        <v>0.88194444444444398</v>
      </c>
      <c r="F17" s="63">
        <f t="shared" si="0"/>
        <v>0.63194444444444398</v>
      </c>
      <c r="G17" s="61">
        <v>0.68402777777777801</v>
      </c>
      <c r="H17" s="61" t="s">
        <v>110</v>
      </c>
      <c r="I17" s="64">
        <v>0.73611111111111105</v>
      </c>
      <c r="J17" s="70"/>
      <c r="K17" s="65" t="s">
        <v>110</v>
      </c>
      <c r="L17" s="66"/>
      <c r="M17" s="171"/>
      <c r="N17" s="65" t="s">
        <v>110</v>
      </c>
      <c r="O17" s="70"/>
      <c r="P17" s="67"/>
      <c r="Q17" s="65" t="s">
        <v>110</v>
      </c>
      <c r="R17" s="66"/>
      <c r="S17" s="172">
        <f t="shared" si="1"/>
        <v>0.57986111111111094</v>
      </c>
      <c r="T17" s="173">
        <f t="shared" si="2"/>
        <v>13.916666666666663</v>
      </c>
      <c r="U17" s="68">
        <f t="shared" si="3"/>
        <v>0.36805555555555602</v>
      </c>
      <c r="V17" s="174">
        <f t="shared" si="4"/>
        <v>5.2083333333333037E-2</v>
      </c>
      <c r="W17" s="174">
        <f t="shared" si="5"/>
        <v>0.42013888888888906</v>
      </c>
      <c r="X17" s="69"/>
      <c r="Y17" s="62"/>
      <c r="Z17" s="175">
        <f>SUM(($J$13+C17)+($L$13-E16))</f>
        <v>0.30902777777777801</v>
      </c>
      <c r="AB17" s="176"/>
    </row>
    <row r="18" spans="1:28">
      <c r="A18" s="4"/>
      <c r="B18" s="188" t="s">
        <v>112</v>
      </c>
      <c r="C18" s="60">
        <v>0.25694444444444398</v>
      </c>
      <c r="D18" s="61" t="s">
        <v>110</v>
      </c>
      <c r="E18" s="61">
        <v>0.85763888888888895</v>
      </c>
      <c r="F18" s="63">
        <f t="shared" si="0"/>
        <v>0.60069444444444497</v>
      </c>
      <c r="G18" s="61">
        <v>0.49652777777777801</v>
      </c>
      <c r="H18" s="61" t="s">
        <v>110</v>
      </c>
      <c r="I18" s="64">
        <v>0.55902777777777801</v>
      </c>
      <c r="J18" s="70"/>
      <c r="K18" s="65" t="s">
        <v>110</v>
      </c>
      <c r="L18" s="66"/>
      <c r="M18" s="171"/>
      <c r="N18" s="65" t="s">
        <v>110</v>
      </c>
      <c r="O18" s="70"/>
      <c r="P18" s="171"/>
      <c r="Q18" s="70" t="s">
        <v>110</v>
      </c>
      <c r="R18" s="66"/>
      <c r="S18" s="172">
        <f t="shared" si="1"/>
        <v>0.53819444444444497</v>
      </c>
      <c r="T18" s="173">
        <f t="shared" si="2"/>
        <v>12.916666666666679</v>
      </c>
      <c r="U18" s="68">
        <f t="shared" si="3"/>
        <v>0.39930555555555503</v>
      </c>
      <c r="V18" s="174">
        <f t="shared" si="4"/>
        <v>6.25E-2</v>
      </c>
      <c r="W18" s="174">
        <f t="shared" si="5"/>
        <v>0.46180555555555503</v>
      </c>
      <c r="X18" s="69"/>
      <c r="Y18" s="62"/>
      <c r="Z18" s="175">
        <f>SUM(($J$13+C18)+($L$13-E17))</f>
        <v>0.375</v>
      </c>
      <c r="AB18" s="176"/>
    </row>
    <row r="19" spans="1:28">
      <c r="A19" s="4"/>
      <c r="B19" s="188" t="s">
        <v>113</v>
      </c>
      <c r="C19" s="167">
        <v>0.21875</v>
      </c>
      <c r="D19" s="71" t="s">
        <v>110</v>
      </c>
      <c r="E19" s="71">
        <v>0.85763888888888895</v>
      </c>
      <c r="F19" s="177">
        <f t="shared" si="0"/>
        <v>0.63888888888888895</v>
      </c>
      <c r="G19" s="71">
        <v>0.49305555555555602</v>
      </c>
      <c r="H19" s="71" t="s">
        <v>110</v>
      </c>
      <c r="I19" s="72">
        <v>0.58333333333333304</v>
      </c>
      <c r="J19" s="70"/>
      <c r="K19" s="70" t="s">
        <v>110</v>
      </c>
      <c r="L19" s="66"/>
      <c r="M19" s="171">
        <v>0.58333333333333304</v>
      </c>
      <c r="N19" s="70" t="s">
        <v>110</v>
      </c>
      <c r="O19" s="70">
        <v>0.6875</v>
      </c>
      <c r="P19" s="171"/>
      <c r="Q19" s="70" t="s">
        <v>110</v>
      </c>
      <c r="R19" s="66"/>
      <c r="S19" s="172">
        <f t="shared" si="1"/>
        <v>0.54861111111111194</v>
      </c>
      <c r="T19" s="173">
        <f t="shared" si="2"/>
        <v>10.666666666666679</v>
      </c>
      <c r="U19" s="73">
        <f t="shared" si="3"/>
        <v>0.36111111111111105</v>
      </c>
      <c r="V19" s="174">
        <f t="shared" si="4"/>
        <v>9.0277777777777013E-2</v>
      </c>
      <c r="W19" s="174">
        <f t="shared" si="5"/>
        <v>0.45138888888888806</v>
      </c>
      <c r="X19" s="69"/>
      <c r="Y19" s="62"/>
      <c r="Z19" s="175">
        <f>SUM(($J$13+C19)+($L$13-E18))</f>
        <v>0.36111111111111105</v>
      </c>
      <c r="AB19" s="176"/>
    </row>
    <row r="20" spans="1:28">
      <c r="A20" s="4"/>
      <c r="B20" s="189" t="s">
        <v>115</v>
      </c>
      <c r="C20" s="123">
        <v>0.21875</v>
      </c>
      <c r="D20" s="88" t="s">
        <v>110</v>
      </c>
      <c r="E20" s="88">
        <v>0.34027777777777801</v>
      </c>
      <c r="F20" s="89">
        <f t="shared" si="0"/>
        <v>0.12152777777777801</v>
      </c>
      <c r="G20" s="88"/>
      <c r="H20" s="88" t="s">
        <v>110</v>
      </c>
      <c r="I20" s="90"/>
      <c r="J20" s="182"/>
      <c r="K20" s="91" t="s">
        <v>110</v>
      </c>
      <c r="L20" s="183"/>
      <c r="M20" s="184"/>
      <c r="N20" s="91" t="s">
        <v>110</v>
      </c>
      <c r="O20" s="182"/>
      <c r="P20" s="184"/>
      <c r="Q20" s="182" t="s">
        <v>110</v>
      </c>
      <c r="R20" s="183"/>
      <c r="S20" s="185">
        <f t="shared" si="1"/>
        <v>0.12152777777777801</v>
      </c>
      <c r="T20" s="186">
        <f t="shared" si="2"/>
        <v>2.9166666666666723</v>
      </c>
      <c r="U20" s="93">
        <f t="shared" si="3"/>
        <v>0.87847222222222199</v>
      </c>
      <c r="V20" s="178">
        <f t="shared" si="4"/>
        <v>0</v>
      </c>
      <c r="W20" s="178">
        <f t="shared" si="5"/>
        <v>0.87847222222222199</v>
      </c>
      <c r="X20" s="69"/>
      <c r="Y20" s="62"/>
      <c r="Z20" s="187">
        <f>SUM(($J$13+C20)+($L$13-E19))</f>
        <v>0.36111111111111105</v>
      </c>
      <c r="AB20" s="176"/>
    </row>
    <row r="21" spans="1:28">
      <c r="A21" s="4"/>
      <c r="B21" s="120" t="s">
        <v>115</v>
      </c>
      <c r="C21" s="102">
        <v>0.34722222222222199</v>
      </c>
      <c r="D21" s="96" t="s">
        <v>110</v>
      </c>
      <c r="E21" s="96">
        <v>0.93055555555555602</v>
      </c>
      <c r="F21" s="97">
        <f t="shared" si="0"/>
        <v>0.58333333333333404</v>
      </c>
      <c r="G21" s="96"/>
      <c r="H21" s="96" t="s">
        <v>110</v>
      </c>
      <c r="I21" s="98"/>
      <c r="J21" s="99"/>
      <c r="K21" s="99" t="s">
        <v>110</v>
      </c>
      <c r="L21" s="100"/>
      <c r="M21" s="101"/>
      <c r="N21" s="99" t="s">
        <v>110</v>
      </c>
      <c r="O21" s="99"/>
      <c r="P21" s="101"/>
      <c r="Q21" s="99" t="s">
        <v>110</v>
      </c>
      <c r="R21" s="100"/>
      <c r="S21" s="102">
        <f t="shared" si="1"/>
        <v>0.58333333333333404</v>
      </c>
      <c r="T21" s="103">
        <f t="shared" si="2"/>
        <v>14.000000000000018</v>
      </c>
      <c r="U21" s="104">
        <f t="shared" si="3"/>
        <v>0.41666666666666596</v>
      </c>
      <c r="V21" s="94">
        <f t="shared" si="4"/>
        <v>0</v>
      </c>
      <c r="W21" s="94">
        <f t="shared" si="5"/>
        <v>0.41666666666666596</v>
      </c>
      <c r="X21" s="69"/>
      <c r="Y21" s="62"/>
      <c r="Z21" s="105">
        <f>SUM(($J$13+C21)+($L$13-E12))</f>
        <v>1.3472222222222219</v>
      </c>
      <c r="AB21" s="176"/>
    </row>
    <row r="22" spans="1:28">
      <c r="A22" s="4"/>
      <c r="B22" s="116" t="s">
        <v>116</v>
      </c>
      <c r="C22" s="74">
        <v>0.5625</v>
      </c>
      <c r="D22" s="61" t="s">
        <v>110</v>
      </c>
      <c r="E22" s="62">
        <v>0.91666666666666696</v>
      </c>
      <c r="F22" s="63">
        <f t="shared" si="0"/>
        <v>0.35416666666666696</v>
      </c>
      <c r="G22" s="61"/>
      <c r="H22" s="61" t="s">
        <v>110</v>
      </c>
      <c r="I22" s="64"/>
      <c r="J22" s="65"/>
      <c r="K22" s="65" t="s">
        <v>110</v>
      </c>
      <c r="L22" s="75"/>
      <c r="M22" s="67"/>
      <c r="N22" s="65" t="s">
        <v>110</v>
      </c>
      <c r="O22" s="65"/>
      <c r="P22" s="67"/>
      <c r="Q22" s="65" t="s">
        <v>110</v>
      </c>
      <c r="R22" s="66"/>
      <c r="S22" s="172">
        <f t="shared" si="1"/>
        <v>0.35416666666666696</v>
      </c>
      <c r="T22" s="173">
        <f t="shared" si="2"/>
        <v>8.5000000000000071</v>
      </c>
      <c r="U22" s="68">
        <f t="shared" si="3"/>
        <v>0.64583333333333304</v>
      </c>
      <c r="V22" s="174">
        <f t="shared" si="4"/>
        <v>0</v>
      </c>
      <c r="W22" s="174">
        <f t="shared" si="5"/>
        <v>0.64583333333333304</v>
      </c>
      <c r="X22" s="69"/>
      <c r="Y22" s="62"/>
      <c r="Z22" s="194">
        <f>SUM(($J$13+C22)+($L$13-E21))</f>
        <v>0.63194444444444398</v>
      </c>
      <c r="AB22" s="176"/>
    </row>
    <row r="23" spans="1:28">
      <c r="A23" s="4"/>
      <c r="B23" s="188" t="s">
        <v>118</v>
      </c>
      <c r="C23" s="74">
        <v>0.31944444444444398</v>
      </c>
      <c r="D23" s="61" t="s">
        <v>110</v>
      </c>
      <c r="E23" s="62">
        <v>0.88888888888888895</v>
      </c>
      <c r="F23" s="63">
        <f t="shared" si="0"/>
        <v>0.56944444444444497</v>
      </c>
      <c r="G23" s="61"/>
      <c r="H23" s="61" t="s">
        <v>110</v>
      </c>
      <c r="I23" s="64"/>
      <c r="J23" s="70"/>
      <c r="K23" s="70" t="s">
        <v>110</v>
      </c>
      <c r="L23" s="66"/>
      <c r="M23" s="171"/>
      <c r="N23" s="70" t="s">
        <v>110</v>
      </c>
      <c r="O23" s="70"/>
      <c r="P23" s="171"/>
      <c r="Q23" s="70" t="s">
        <v>110</v>
      </c>
      <c r="R23" s="66"/>
      <c r="S23" s="172">
        <f t="shared" si="1"/>
        <v>0.56944444444444497</v>
      </c>
      <c r="T23" s="173">
        <f t="shared" si="2"/>
        <v>13.666666666666679</v>
      </c>
      <c r="U23" s="68">
        <f t="shared" si="3"/>
        <v>0.43055555555555503</v>
      </c>
      <c r="V23" s="174">
        <f t="shared" si="4"/>
        <v>0</v>
      </c>
      <c r="W23" s="174">
        <f t="shared" si="5"/>
        <v>0.43055555555555503</v>
      </c>
      <c r="X23" s="69"/>
      <c r="Y23" s="6"/>
      <c r="Z23" s="187">
        <f>SUM(($J$13+C23)+($L$13-E22))</f>
        <v>0.40277777777777701</v>
      </c>
      <c r="AB23" s="176"/>
    </row>
    <row r="24" spans="1:28">
      <c r="A24" s="4"/>
      <c r="B24" s="4"/>
      <c r="C24" s="81"/>
      <c r="D24" s="4"/>
      <c r="E24" s="4"/>
      <c r="F24" s="4"/>
      <c r="G24" s="4"/>
      <c r="H24" s="4" t="s">
        <v>64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76">
        <f>SUM(S16:S19,S21:S23)*24</f>
        <v>89.666666666666728</v>
      </c>
      <c r="T24" s="77">
        <f>SUM(T16:T19,T21:T23)</f>
        <v>84.166666666666742</v>
      </c>
      <c r="U24" s="6"/>
      <c r="V24" s="4"/>
      <c r="W24" s="78">
        <f>SUM(W16:W19,W21:W23)*24</f>
        <v>78.333333333333272</v>
      </c>
      <c r="X24" s="79"/>
      <c r="Y24" s="79"/>
      <c r="Z24" s="19"/>
    </row>
    <row r="25" spans="1:2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>
      <c r="A26" s="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62"/>
      <c r="T26" s="80"/>
      <c r="U26" s="62"/>
      <c r="V26" s="12"/>
      <c r="W26" s="12"/>
      <c r="X26" s="4"/>
      <c r="Y26" s="4"/>
      <c r="Z26" s="4"/>
    </row>
    <row r="27" spans="1:28">
      <c r="A27" s="4"/>
      <c r="B27" s="193" t="s">
        <v>145</v>
      </c>
      <c r="C27" s="172">
        <v>0.33333333333333298</v>
      </c>
      <c r="D27" s="71" t="s">
        <v>110</v>
      </c>
      <c r="E27" s="50">
        <v>0.82986111111111105</v>
      </c>
      <c r="F27" s="177">
        <f t="shared" ref="F27:F41" si="6">(E27-C27)</f>
        <v>0.49652777777777807</v>
      </c>
      <c r="G27" s="71"/>
      <c r="H27" s="71" t="s">
        <v>110</v>
      </c>
      <c r="I27" s="72"/>
      <c r="J27" s="70"/>
      <c r="K27" s="70" t="s">
        <v>110</v>
      </c>
      <c r="L27" s="66"/>
      <c r="M27" s="171"/>
      <c r="N27" s="70" t="s">
        <v>110</v>
      </c>
      <c r="O27" s="70"/>
      <c r="P27" s="171">
        <v>0.5</v>
      </c>
      <c r="Q27" s="70" t="s">
        <v>110</v>
      </c>
      <c r="R27" s="66">
        <v>0.54166666666666696</v>
      </c>
      <c r="S27" s="172">
        <f t="shared" ref="S27:S41" si="7">(F27-((I27-G27)))</f>
        <v>0.49652777777777807</v>
      </c>
      <c r="T27" s="173">
        <f t="shared" ref="T27:T41" si="8">(F27-((I27-G27)+(L27-J27)+(O27-M27)+(R27-P27)))*24</f>
        <v>10.916666666666666</v>
      </c>
      <c r="U27" s="73">
        <f t="shared" ref="U27:U41" si="9">(($J$13+C27)+($L$13-E27))</f>
        <v>0.50347222222222188</v>
      </c>
      <c r="V27" s="174">
        <f t="shared" ref="V27:V41" si="10">(I27-G27)</f>
        <v>0</v>
      </c>
      <c r="W27" s="174">
        <f t="shared" ref="W27:W41" si="11">(V27+U27)</f>
        <v>0.50347222222222188</v>
      </c>
      <c r="X27" s="69"/>
      <c r="Y27" s="62"/>
      <c r="Z27" s="175">
        <f>SUM(($J$13+C27)+($L$13-E25))</f>
        <v>1.333333333333333</v>
      </c>
      <c r="AB27" s="176"/>
    </row>
    <row r="28" spans="1:28">
      <c r="A28" s="4"/>
      <c r="B28" s="193" t="s">
        <v>233</v>
      </c>
      <c r="C28" s="167">
        <v>0.25</v>
      </c>
      <c r="D28" s="71" t="s">
        <v>110</v>
      </c>
      <c r="E28" s="50">
        <v>0.99305555555555602</v>
      </c>
      <c r="F28" s="177">
        <f t="shared" si="6"/>
        <v>0.74305555555555602</v>
      </c>
      <c r="G28" s="71">
        <v>0.36111111111111099</v>
      </c>
      <c r="H28" s="71" t="s">
        <v>110</v>
      </c>
      <c r="I28" s="72">
        <v>0.52083333333333304</v>
      </c>
      <c r="J28" s="70"/>
      <c r="K28" s="70" t="s">
        <v>110</v>
      </c>
      <c r="L28" s="66"/>
      <c r="M28" s="171"/>
      <c r="N28" s="70" t="s">
        <v>110</v>
      </c>
      <c r="O28" s="70"/>
      <c r="P28" s="171"/>
      <c r="Q28" s="70" t="s">
        <v>110</v>
      </c>
      <c r="R28" s="66"/>
      <c r="S28" s="172">
        <f t="shared" si="7"/>
        <v>0.58333333333333393</v>
      </c>
      <c r="T28" s="173">
        <f t="shared" si="8"/>
        <v>14.000000000000014</v>
      </c>
      <c r="U28" s="73">
        <f t="shared" si="9"/>
        <v>0.25694444444444398</v>
      </c>
      <c r="V28" s="174">
        <f t="shared" si="10"/>
        <v>0.15972222222222204</v>
      </c>
      <c r="W28" s="174">
        <f t="shared" si="11"/>
        <v>0.41666666666666602</v>
      </c>
      <c r="X28" s="69"/>
      <c r="Y28" s="62"/>
      <c r="Z28" s="175">
        <f>SUM(($J$13+C28)+($L$13-E27))</f>
        <v>0.42013888888888895</v>
      </c>
      <c r="AB28" s="176"/>
    </row>
    <row r="29" spans="1:28">
      <c r="A29" s="4"/>
      <c r="B29" s="193" t="s">
        <v>234</v>
      </c>
      <c r="C29" s="60">
        <v>0.30208333333333298</v>
      </c>
      <c r="D29" s="61" t="s">
        <v>110</v>
      </c>
      <c r="E29" s="62">
        <v>0.88541666666666696</v>
      </c>
      <c r="F29" s="63">
        <f t="shared" si="6"/>
        <v>0.58333333333333393</v>
      </c>
      <c r="G29" s="61"/>
      <c r="H29" s="61" t="s">
        <v>110</v>
      </c>
      <c r="I29" s="64"/>
      <c r="J29" s="70"/>
      <c r="K29" s="65" t="s">
        <v>110</v>
      </c>
      <c r="L29" s="66"/>
      <c r="M29" s="171"/>
      <c r="N29" s="65" t="s">
        <v>110</v>
      </c>
      <c r="O29" s="70"/>
      <c r="P29" s="171"/>
      <c r="Q29" s="70" t="s">
        <v>110</v>
      </c>
      <c r="R29" s="66"/>
      <c r="S29" s="172">
        <f t="shared" si="7"/>
        <v>0.58333333333333393</v>
      </c>
      <c r="T29" s="173">
        <f t="shared" si="8"/>
        <v>14.000000000000014</v>
      </c>
      <c r="U29" s="68">
        <f t="shared" si="9"/>
        <v>0.41666666666666602</v>
      </c>
      <c r="V29" s="174">
        <f t="shared" si="10"/>
        <v>0</v>
      </c>
      <c r="W29" s="174">
        <f t="shared" si="11"/>
        <v>0.41666666666666602</v>
      </c>
      <c r="X29" s="69"/>
      <c r="Y29" s="62"/>
      <c r="Z29" s="175">
        <f>SUM(($J$13+C29)+($L$13-E27))</f>
        <v>0.47222222222222193</v>
      </c>
      <c r="AB29" s="176"/>
    </row>
    <row r="30" spans="1:28">
      <c r="A30" s="4"/>
      <c r="B30" s="193" t="s">
        <v>205</v>
      </c>
      <c r="C30" s="74">
        <v>0.30902777777777801</v>
      </c>
      <c r="D30" s="61" t="s">
        <v>110</v>
      </c>
      <c r="E30" s="62">
        <v>0.88888888888888895</v>
      </c>
      <c r="F30" s="63">
        <f t="shared" si="6"/>
        <v>0.57986111111111094</v>
      </c>
      <c r="G30" s="61">
        <v>0.56944444444444398</v>
      </c>
      <c r="H30" s="61" t="s">
        <v>110</v>
      </c>
      <c r="I30" s="64">
        <v>0.63541666666666696</v>
      </c>
      <c r="J30" s="70"/>
      <c r="K30" s="65" t="s">
        <v>110</v>
      </c>
      <c r="L30" s="66"/>
      <c r="M30" s="171"/>
      <c r="N30" s="65" t="s">
        <v>110</v>
      </c>
      <c r="O30" s="70"/>
      <c r="P30" s="171"/>
      <c r="Q30" s="70" t="s">
        <v>110</v>
      </c>
      <c r="R30" s="66"/>
      <c r="S30" s="172">
        <f t="shared" si="7"/>
        <v>0.51388888888888795</v>
      </c>
      <c r="T30" s="173">
        <f t="shared" si="8"/>
        <v>12.333333333333311</v>
      </c>
      <c r="U30" s="68">
        <f t="shared" si="9"/>
        <v>0.42013888888888906</v>
      </c>
      <c r="V30" s="174">
        <f t="shared" si="10"/>
        <v>6.5972222222222987E-2</v>
      </c>
      <c r="W30" s="174">
        <f t="shared" si="11"/>
        <v>0.48611111111111205</v>
      </c>
      <c r="X30" s="69"/>
      <c r="Y30" s="62"/>
      <c r="Z30" s="175">
        <f>SUM(($J$13+C30)+($L$13-E29))</f>
        <v>0.42361111111111105</v>
      </c>
      <c r="AB30" s="176"/>
    </row>
    <row r="31" spans="1:28">
      <c r="A31" s="4"/>
      <c r="B31" s="193" t="s">
        <v>235</v>
      </c>
      <c r="C31" s="60">
        <v>0.30208333333333298</v>
      </c>
      <c r="D31" s="61" t="s">
        <v>110</v>
      </c>
      <c r="E31" s="62">
        <v>0.88541666666666696</v>
      </c>
      <c r="F31" s="63">
        <f t="shared" si="6"/>
        <v>0.58333333333333393</v>
      </c>
      <c r="G31" s="61"/>
      <c r="H31" s="61" t="s">
        <v>110</v>
      </c>
      <c r="I31" s="64"/>
      <c r="J31" s="70"/>
      <c r="K31" s="65" t="s">
        <v>110</v>
      </c>
      <c r="L31" s="66"/>
      <c r="M31" s="171"/>
      <c r="N31" s="65" t="s">
        <v>110</v>
      </c>
      <c r="O31" s="70"/>
      <c r="P31" s="171"/>
      <c r="Q31" s="70" t="s">
        <v>110</v>
      </c>
      <c r="R31" s="66"/>
      <c r="S31" s="172">
        <f t="shared" si="7"/>
        <v>0.58333333333333393</v>
      </c>
      <c r="T31" s="173">
        <f t="shared" si="8"/>
        <v>14.000000000000014</v>
      </c>
      <c r="U31" s="68">
        <f t="shared" si="9"/>
        <v>0.41666666666666602</v>
      </c>
      <c r="V31" s="174">
        <f t="shared" si="10"/>
        <v>0</v>
      </c>
      <c r="W31" s="174">
        <f t="shared" si="11"/>
        <v>0.41666666666666602</v>
      </c>
      <c r="X31" s="69"/>
      <c r="Y31" s="62"/>
      <c r="Z31" s="175">
        <f>SUM(($J$13+C31)+($L$13-E29))</f>
        <v>0.41666666666666602</v>
      </c>
      <c r="AB31" s="176"/>
    </row>
    <row r="32" spans="1:28">
      <c r="A32" s="4"/>
      <c r="B32" s="193" t="s">
        <v>236</v>
      </c>
      <c r="C32" s="60">
        <v>0.29861111111111099</v>
      </c>
      <c r="D32" s="61" t="s">
        <v>110</v>
      </c>
      <c r="E32" s="62">
        <v>0.88194444444444398</v>
      </c>
      <c r="F32" s="63">
        <f t="shared" si="6"/>
        <v>0.58333333333333304</v>
      </c>
      <c r="G32" s="61"/>
      <c r="H32" s="61" t="s">
        <v>110</v>
      </c>
      <c r="I32" s="64"/>
      <c r="J32" s="70"/>
      <c r="K32" s="65" t="s">
        <v>110</v>
      </c>
      <c r="L32" s="66"/>
      <c r="M32" s="171"/>
      <c r="N32" s="65" t="s">
        <v>110</v>
      </c>
      <c r="O32" s="70"/>
      <c r="P32" s="171"/>
      <c r="Q32" s="70" t="s">
        <v>110</v>
      </c>
      <c r="R32" s="66"/>
      <c r="S32" s="172">
        <f t="shared" si="7"/>
        <v>0.58333333333333304</v>
      </c>
      <c r="T32" s="173">
        <f t="shared" si="8"/>
        <v>13.999999999999993</v>
      </c>
      <c r="U32" s="68">
        <f t="shared" si="9"/>
        <v>0.41666666666666702</v>
      </c>
      <c r="V32" s="174">
        <f t="shared" si="10"/>
        <v>0</v>
      </c>
      <c r="W32" s="174">
        <f t="shared" si="11"/>
        <v>0.41666666666666702</v>
      </c>
      <c r="X32" s="69"/>
      <c r="Y32" s="62"/>
      <c r="Z32" s="175">
        <f>SUM(($J$13+C32)+($L$13-E30))</f>
        <v>0.40972222222222204</v>
      </c>
      <c r="AB32" s="176"/>
    </row>
    <row r="33" spans="1:28">
      <c r="A33" s="4"/>
      <c r="B33" s="205">
        <v>7.4</v>
      </c>
      <c r="C33" s="123">
        <v>0.21180555555555555</v>
      </c>
      <c r="D33" s="88" t="s">
        <v>110</v>
      </c>
      <c r="E33" s="88">
        <v>0.37152777777777801</v>
      </c>
      <c r="F33" s="89">
        <f t="shared" si="6"/>
        <v>0.15972222222222246</v>
      </c>
      <c r="G33" s="88"/>
      <c r="H33" s="88" t="s">
        <v>110</v>
      </c>
      <c r="I33" s="90"/>
      <c r="J33" s="182"/>
      <c r="K33" s="91" t="s">
        <v>110</v>
      </c>
      <c r="L33" s="183"/>
      <c r="M33" s="184"/>
      <c r="N33" s="91" t="s">
        <v>110</v>
      </c>
      <c r="O33" s="182"/>
      <c r="P33" s="184"/>
      <c r="Q33" s="182" t="s">
        <v>110</v>
      </c>
      <c r="R33" s="183"/>
      <c r="S33" s="185">
        <f t="shared" si="7"/>
        <v>0.15972222222222246</v>
      </c>
      <c r="T33" s="186">
        <f t="shared" si="8"/>
        <v>3.8333333333333393</v>
      </c>
      <c r="U33" s="93">
        <f t="shared" si="9"/>
        <v>0.84027777777777757</v>
      </c>
      <c r="V33" s="178">
        <f t="shared" si="10"/>
        <v>0</v>
      </c>
      <c r="W33" s="178">
        <f t="shared" si="11"/>
        <v>0.84027777777777757</v>
      </c>
      <c r="X33" s="69"/>
      <c r="Y33" s="62"/>
      <c r="Z33" s="187">
        <f>SUM(($J$13+C33)+($L$13-E32))</f>
        <v>0.3298611111111116</v>
      </c>
      <c r="AB33" s="176"/>
    </row>
    <row r="34" spans="1:28">
      <c r="A34" s="4"/>
      <c r="B34" s="119" t="s">
        <v>168</v>
      </c>
      <c r="C34" s="102">
        <v>0.35416666666666702</v>
      </c>
      <c r="D34" s="96" t="s">
        <v>110</v>
      </c>
      <c r="E34" s="96">
        <v>0.88194444444444398</v>
      </c>
      <c r="F34" s="97">
        <f t="shared" si="6"/>
        <v>0.52777777777777701</v>
      </c>
      <c r="G34" s="96">
        <v>0.68402777777777779</v>
      </c>
      <c r="H34" s="96" t="s">
        <v>110</v>
      </c>
      <c r="I34" s="98">
        <v>0.73611111111111116</v>
      </c>
      <c r="J34" s="99"/>
      <c r="K34" s="99" t="s">
        <v>110</v>
      </c>
      <c r="L34" s="100"/>
      <c r="M34" s="101"/>
      <c r="N34" s="99" t="s">
        <v>110</v>
      </c>
      <c r="O34" s="99"/>
      <c r="P34" s="101"/>
      <c r="Q34" s="99" t="s">
        <v>110</v>
      </c>
      <c r="R34" s="100"/>
      <c r="S34" s="102">
        <f t="shared" si="7"/>
        <v>0.47569444444444364</v>
      </c>
      <c r="T34" s="103">
        <f t="shared" si="8"/>
        <v>11.416666666666647</v>
      </c>
      <c r="U34" s="104">
        <f t="shared" si="9"/>
        <v>0.47222222222222304</v>
      </c>
      <c r="V34" s="94">
        <f t="shared" si="10"/>
        <v>5.208333333333337E-2</v>
      </c>
      <c r="W34" s="94">
        <f t="shared" si="11"/>
        <v>0.52430555555555647</v>
      </c>
      <c r="X34" s="69"/>
      <c r="Y34" s="62"/>
      <c r="Z34" s="105">
        <f>SUM(($J$13+C34)+($L$13-E26))</f>
        <v>1.354166666666667</v>
      </c>
      <c r="AB34" s="176"/>
    </row>
    <row r="35" spans="1:28">
      <c r="A35" s="4"/>
      <c r="B35" s="193" t="s">
        <v>171</v>
      </c>
      <c r="C35" s="60">
        <v>0.3125</v>
      </c>
      <c r="D35" s="61" t="s">
        <v>110</v>
      </c>
      <c r="E35" s="62">
        <v>0.88888888888888895</v>
      </c>
      <c r="F35" s="63">
        <f t="shared" si="6"/>
        <v>0.57638888888888895</v>
      </c>
      <c r="G35" s="61"/>
      <c r="H35" s="61" t="s">
        <v>110</v>
      </c>
      <c r="I35" s="64"/>
      <c r="J35" s="70"/>
      <c r="K35" s="65" t="s">
        <v>110</v>
      </c>
      <c r="L35" s="66"/>
      <c r="M35" s="171"/>
      <c r="N35" s="65" t="s">
        <v>110</v>
      </c>
      <c r="O35" s="70"/>
      <c r="P35" s="171"/>
      <c r="Q35" s="70" t="s">
        <v>110</v>
      </c>
      <c r="R35" s="66"/>
      <c r="S35" s="172">
        <f t="shared" si="7"/>
        <v>0.57638888888888895</v>
      </c>
      <c r="T35" s="173">
        <f t="shared" si="8"/>
        <v>13.833333333333336</v>
      </c>
      <c r="U35" s="68">
        <f t="shared" si="9"/>
        <v>0.42361111111111105</v>
      </c>
      <c r="V35" s="174">
        <f t="shared" si="10"/>
        <v>0</v>
      </c>
      <c r="W35" s="174">
        <f t="shared" si="11"/>
        <v>0.42361111111111105</v>
      </c>
      <c r="X35" s="69"/>
      <c r="Y35" s="62"/>
      <c r="Z35" s="175">
        <f>SUM(($J$13+C35)+($L$13-E23))</f>
        <v>0.42361111111111105</v>
      </c>
      <c r="AB35" s="176"/>
    </row>
    <row r="36" spans="1:28">
      <c r="A36" s="4"/>
      <c r="B36" s="193" t="s">
        <v>161</v>
      </c>
      <c r="C36" s="60">
        <v>0.25</v>
      </c>
      <c r="D36" s="61" t="s">
        <v>110</v>
      </c>
      <c r="E36" s="62">
        <v>0.71527777777777801</v>
      </c>
      <c r="F36" s="63">
        <f t="shared" si="6"/>
        <v>0.46527777777777801</v>
      </c>
      <c r="G36" s="61"/>
      <c r="H36" s="61" t="s">
        <v>110</v>
      </c>
      <c r="I36" s="64"/>
      <c r="J36" s="70"/>
      <c r="K36" s="65" t="s">
        <v>110</v>
      </c>
      <c r="L36" s="66"/>
      <c r="M36" s="171"/>
      <c r="N36" s="65" t="s">
        <v>110</v>
      </c>
      <c r="O36" s="70"/>
      <c r="P36" s="171"/>
      <c r="Q36" s="70" t="s">
        <v>110</v>
      </c>
      <c r="R36" s="66"/>
      <c r="S36" s="172">
        <f t="shared" si="7"/>
        <v>0.46527777777777801</v>
      </c>
      <c r="T36" s="173">
        <f t="shared" si="8"/>
        <v>11.166666666666671</v>
      </c>
      <c r="U36" s="68">
        <f t="shared" si="9"/>
        <v>0.53472222222222199</v>
      </c>
      <c r="V36" s="174">
        <f t="shared" si="10"/>
        <v>0</v>
      </c>
      <c r="W36" s="174">
        <f t="shared" si="11"/>
        <v>0.53472222222222199</v>
      </c>
      <c r="X36" s="69"/>
      <c r="Y36" s="62"/>
      <c r="Z36" s="175">
        <f>SUM(($J$13+C36)+($L$13-E16))</f>
        <v>0.30902777777777801</v>
      </c>
      <c r="AB36" s="176"/>
    </row>
    <row r="37" spans="1:28">
      <c r="A37" s="4"/>
      <c r="B37" s="193" t="s">
        <v>224</v>
      </c>
      <c r="C37" s="60">
        <v>0.32638888888888901</v>
      </c>
      <c r="D37" s="61" t="s">
        <v>110</v>
      </c>
      <c r="E37" s="62">
        <v>0.90972222222222199</v>
      </c>
      <c r="F37" s="63">
        <f t="shared" si="6"/>
        <v>0.58333333333333304</v>
      </c>
      <c r="G37" s="61"/>
      <c r="H37" s="61" t="s">
        <v>110</v>
      </c>
      <c r="I37" s="64"/>
      <c r="J37" s="70"/>
      <c r="K37" s="65" t="s">
        <v>110</v>
      </c>
      <c r="L37" s="66"/>
      <c r="M37" s="171"/>
      <c r="N37" s="65" t="s">
        <v>110</v>
      </c>
      <c r="O37" s="70"/>
      <c r="P37" s="171"/>
      <c r="Q37" s="70" t="s">
        <v>110</v>
      </c>
      <c r="R37" s="66"/>
      <c r="S37" s="172">
        <f t="shared" si="7"/>
        <v>0.58333333333333304</v>
      </c>
      <c r="T37" s="173">
        <f t="shared" si="8"/>
        <v>13.999999999999993</v>
      </c>
      <c r="U37" s="68">
        <f t="shared" si="9"/>
        <v>0.41666666666666702</v>
      </c>
      <c r="V37" s="174">
        <f t="shared" si="10"/>
        <v>0</v>
      </c>
      <c r="W37" s="174">
        <f t="shared" si="11"/>
        <v>0.41666666666666702</v>
      </c>
      <c r="X37" s="69"/>
      <c r="Y37" s="62"/>
      <c r="Z37" s="175">
        <f>SUM(($J$13+C37)+($L$13-E36))</f>
        <v>0.61111111111111094</v>
      </c>
      <c r="AB37" s="176"/>
    </row>
    <row r="38" spans="1:28">
      <c r="A38" s="4"/>
      <c r="B38" s="193" t="s">
        <v>173</v>
      </c>
      <c r="C38" s="60">
        <v>0.39583333333333298</v>
      </c>
      <c r="D38" s="61" t="s">
        <v>110</v>
      </c>
      <c r="E38" s="62">
        <v>0.85763888888888895</v>
      </c>
      <c r="F38" s="63">
        <f t="shared" si="6"/>
        <v>0.46180555555555597</v>
      </c>
      <c r="G38" s="61"/>
      <c r="H38" s="61" t="s">
        <v>110</v>
      </c>
      <c r="I38" s="64"/>
      <c r="J38" s="70"/>
      <c r="K38" s="65" t="s">
        <v>110</v>
      </c>
      <c r="L38" s="66"/>
      <c r="M38" s="171"/>
      <c r="N38" s="65" t="s">
        <v>110</v>
      </c>
      <c r="O38" s="70"/>
      <c r="P38" s="171"/>
      <c r="Q38" s="70" t="s">
        <v>110</v>
      </c>
      <c r="R38" s="66"/>
      <c r="S38" s="172">
        <f t="shared" si="7"/>
        <v>0.46180555555555597</v>
      </c>
      <c r="T38" s="173">
        <f t="shared" si="8"/>
        <v>11.083333333333343</v>
      </c>
      <c r="U38" s="68">
        <f t="shared" si="9"/>
        <v>0.53819444444444398</v>
      </c>
      <c r="V38" s="174">
        <f t="shared" si="10"/>
        <v>0</v>
      </c>
      <c r="W38" s="174">
        <f t="shared" si="11"/>
        <v>0.53819444444444398</v>
      </c>
      <c r="X38" s="69"/>
      <c r="Y38" s="62"/>
      <c r="Z38" s="175">
        <f>SUM(($J$13+C38)+($L$13-E37))</f>
        <v>0.48611111111111099</v>
      </c>
      <c r="AB38" s="176"/>
    </row>
    <row r="39" spans="1:28">
      <c r="A39" s="4"/>
      <c r="B39" s="193" t="s">
        <v>237</v>
      </c>
      <c r="C39" s="60">
        <v>0.30208333333333298</v>
      </c>
      <c r="D39" s="61" t="s">
        <v>110</v>
      </c>
      <c r="E39" s="62">
        <v>0.88541666666666696</v>
      </c>
      <c r="F39" s="63">
        <f t="shared" si="6"/>
        <v>0.58333333333333393</v>
      </c>
      <c r="G39" s="61"/>
      <c r="H39" s="61" t="s">
        <v>110</v>
      </c>
      <c r="I39" s="64"/>
      <c r="J39" s="70"/>
      <c r="K39" s="65" t="s">
        <v>110</v>
      </c>
      <c r="L39" s="66"/>
      <c r="M39" s="171"/>
      <c r="N39" s="65" t="s">
        <v>110</v>
      </c>
      <c r="O39" s="70"/>
      <c r="P39" s="171"/>
      <c r="Q39" s="70" t="s">
        <v>110</v>
      </c>
      <c r="R39" s="66"/>
      <c r="S39" s="172">
        <f t="shared" si="7"/>
        <v>0.58333333333333393</v>
      </c>
      <c r="T39" s="173">
        <f t="shared" si="8"/>
        <v>14.000000000000014</v>
      </c>
      <c r="U39" s="68">
        <f t="shared" si="9"/>
        <v>0.41666666666666602</v>
      </c>
      <c r="V39" s="174">
        <f t="shared" si="10"/>
        <v>0</v>
      </c>
      <c r="W39" s="174">
        <f t="shared" si="11"/>
        <v>0.41666666666666602</v>
      </c>
      <c r="X39" s="69"/>
      <c r="Y39" s="62"/>
      <c r="Z39" s="175">
        <f>SUM(($J$13+C39)+($L$13-E21))</f>
        <v>0.37152777777777696</v>
      </c>
      <c r="AB39" s="176"/>
    </row>
    <row r="40" spans="1:28">
      <c r="A40" s="4"/>
      <c r="B40" s="193" t="s">
        <v>238</v>
      </c>
      <c r="C40" s="60">
        <v>0.29861111111111099</v>
      </c>
      <c r="D40" s="61" t="s">
        <v>110</v>
      </c>
      <c r="E40" s="62">
        <v>0.88194444444444398</v>
      </c>
      <c r="F40" s="63">
        <f t="shared" si="6"/>
        <v>0.58333333333333304</v>
      </c>
      <c r="G40" s="61"/>
      <c r="H40" s="61" t="s">
        <v>110</v>
      </c>
      <c r="I40" s="64"/>
      <c r="J40" s="70"/>
      <c r="K40" s="65" t="s">
        <v>110</v>
      </c>
      <c r="L40" s="66"/>
      <c r="M40" s="171"/>
      <c r="N40" s="65" t="s">
        <v>110</v>
      </c>
      <c r="O40" s="70"/>
      <c r="P40" s="171"/>
      <c r="Q40" s="70" t="s">
        <v>110</v>
      </c>
      <c r="R40" s="66"/>
      <c r="S40" s="172">
        <f t="shared" si="7"/>
        <v>0.58333333333333304</v>
      </c>
      <c r="T40" s="173">
        <f t="shared" si="8"/>
        <v>13.999999999999993</v>
      </c>
      <c r="U40" s="68">
        <f t="shared" si="9"/>
        <v>0.41666666666666702</v>
      </c>
      <c r="V40" s="174">
        <f t="shared" si="10"/>
        <v>0</v>
      </c>
      <c r="W40" s="174">
        <f t="shared" si="11"/>
        <v>0.41666666666666702</v>
      </c>
      <c r="X40" s="69"/>
      <c r="Y40" s="62"/>
      <c r="Z40" s="175">
        <f>SUM(($J$13+C40)+($L$13-E38))</f>
        <v>0.44097222222222204</v>
      </c>
      <c r="AB40" s="176"/>
    </row>
    <row r="41" spans="1:28">
      <c r="A41" s="4"/>
      <c r="B41" s="193" t="s">
        <v>239</v>
      </c>
      <c r="C41" s="60">
        <v>0.61805555555555602</v>
      </c>
      <c r="D41" s="61" t="s">
        <v>110</v>
      </c>
      <c r="E41" s="62">
        <v>0.94097222222222199</v>
      </c>
      <c r="F41" s="63">
        <f t="shared" si="6"/>
        <v>0.32291666666666596</v>
      </c>
      <c r="G41" s="61"/>
      <c r="H41" s="61" t="s">
        <v>110</v>
      </c>
      <c r="I41" s="64"/>
      <c r="J41" s="70"/>
      <c r="K41" s="65" t="s">
        <v>110</v>
      </c>
      <c r="L41" s="66"/>
      <c r="M41" s="171"/>
      <c r="N41" s="65" t="s">
        <v>110</v>
      </c>
      <c r="O41" s="70"/>
      <c r="P41" s="171"/>
      <c r="Q41" s="70" t="s">
        <v>110</v>
      </c>
      <c r="R41" s="66"/>
      <c r="S41" s="172">
        <f t="shared" si="7"/>
        <v>0.32291666666666596</v>
      </c>
      <c r="T41" s="173">
        <f t="shared" si="8"/>
        <v>7.7499999999999831</v>
      </c>
      <c r="U41" s="68">
        <f t="shared" si="9"/>
        <v>0.67708333333333404</v>
      </c>
      <c r="V41" s="174">
        <f t="shared" si="10"/>
        <v>0</v>
      </c>
      <c r="W41" s="174">
        <f t="shared" si="11"/>
        <v>0.67708333333333404</v>
      </c>
      <c r="X41" s="69"/>
      <c r="Y41" s="62"/>
      <c r="Z41" s="175">
        <f>SUM(($J$13+C41)+($L$13-E40))</f>
        <v>0.73611111111111205</v>
      </c>
      <c r="AB41" s="176"/>
    </row>
    <row r="44" spans="1:28">
      <c r="A44" s="4"/>
      <c r="B44" s="4"/>
      <c r="C44" s="35" t="s">
        <v>133</v>
      </c>
      <c r="D44" s="4"/>
      <c r="E44" s="4"/>
      <c r="F44" s="4"/>
      <c r="G44" s="4"/>
      <c r="H44" s="4"/>
      <c r="I44" s="4"/>
      <c r="J44" s="4"/>
      <c r="K44" s="4"/>
      <c r="L44" s="4"/>
      <c r="M44" s="3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8" hidden="1">
      <c r="A45" s="4"/>
      <c r="B45" s="4"/>
      <c r="C45" s="4"/>
      <c r="D45" s="4"/>
      <c r="E45" s="4"/>
      <c r="F45" s="4"/>
      <c r="G45" s="4"/>
      <c r="H45" s="4"/>
      <c r="I45" s="4"/>
      <c r="J45" s="36">
        <v>0</v>
      </c>
      <c r="K45" s="4"/>
      <c r="L45" s="36">
        <v>1</v>
      </c>
      <c r="M45" s="3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8">
      <c r="A46" s="4"/>
      <c r="B46" s="37"/>
      <c r="C46" s="164"/>
      <c r="D46" s="38"/>
      <c r="E46" s="39" t="s">
        <v>91</v>
      </c>
      <c r="F46" s="40"/>
      <c r="G46" s="41"/>
      <c r="H46" s="42" t="s">
        <v>92</v>
      </c>
      <c r="I46" s="40"/>
      <c r="J46" s="43"/>
      <c r="K46" s="43" t="s">
        <v>93</v>
      </c>
      <c r="L46" s="44"/>
      <c r="M46" s="165"/>
      <c r="N46" s="43" t="s">
        <v>93</v>
      </c>
      <c r="O46" s="43"/>
      <c r="P46" s="165"/>
      <c r="Q46" s="43" t="s">
        <v>94</v>
      </c>
      <c r="R46" s="43"/>
      <c r="S46" s="166" t="s">
        <v>95</v>
      </c>
      <c r="T46" s="45" t="s">
        <v>96</v>
      </c>
      <c r="U46" s="164"/>
      <c r="V46" s="39" t="s">
        <v>97</v>
      </c>
      <c r="W46" s="45"/>
      <c r="X46" s="10"/>
      <c r="Y46" s="10"/>
      <c r="Z46" s="46" t="s">
        <v>98</v>
      </c>
      <c r="AB46" s="47" t="s">
        <v>83</v>
      </c>
    </row>
    <row r="47" spans="1:28">
      <c r="A47" s="4"/>
      <c r="B47" s="48" t="s">
        <v>99</v>
      </c>
      <c r="C47" s="167"/>
      <c r="D47" s="49" t="s">
        <v>100</v>
      </c>
      <c r="E47" s="50"/>
      <c r="F47" s="168" t="s">
        <v>101</v>
      </c>
      <c r="G47" s="51" t="s">
        <v>102</v>
      </c>
      <c r="H47" s="51"/>
      <c r="I47" s="52" t="s">
        <v>102</v>
      </c>
      <c r="J47" s="169" t="s">
        <v>102</v>
      </c>
      <c r="K47" s="53"/>
      <c r="L47" s="53" t="s">
        <v>102</v>
      </c>
      <c r="M47" s="169" t="s">
        <v>102</v>
      </c>
      <c r="N47" s="53"/>
      <c r="O47" s="53" t="s">
        <v>102</v>
      </c>
      <c r="P47" s="169" t="s">
        <v>102</v>
      </c>
      <c r="Q47" s="53"/>
      <c r="R47" s="54" t="s">
        <v>102</v>
      </c>
      <c r="S47" s="48" t="s">
        <v>103</v>
      </c>
      <c r="T47" s="170" t="s">
        <v>104</v>
      </c>
      <c r="U47" s="170" t="s">
        <v>105</v>
      </c>
      <c r="V47" s="170" t="s">
        <v>106</v>
      </c>
      <c r="W47" s="170" t="s">
        <v>107</v>
      </c>
      <c r="X47" s="55"/>
      <c r="Y47" s="56"/>
      <c r="Z47" s="57" t="s">
        <v>108</v>
      </c>
      <c r="AB47" s="58"/>
    </row>
    <row r="48" spans="1:28">
      <c r="A48" s="4"/>
      <c r="B48" s="122" t="s">
        <v>109</v>
      </c>
      <c r="C48" s="87">
        <v>0.21875</v>
      </c>
      <c r="D48" s="88" t="s">
        <v>110</v>
      </c>
      <c r="E48" s="29">
        <v>0.50347222222222199</v>
      </c>
      <c r="F48" s="89">
        <f t="shared" ref="F48:F55" si="12">(E48-C48)</f>
        <v>0.28472222222222199</v>
      </c>
      <c r="G48" s="88"/>
      <c r="H48" s="88" t="s">
        <v>110</v>
      </c>
      <c r="I48" s="90"/>
      <c r="J48" s="91"/>
      <c r="K48" s="91" t="s">
        <v>110</v>
      </c>
      <c r="L48" s="183"/>
      <c r="M48" s="184"/>
      <c r="N48" s="91" t="s">
        <v>110</v>
      </c>
      <c r="O48" s="91"/>
      <c r="P48" s="92"/>
      <c r="Q48" s="91" t="s">
        <v>110</v>
      </c>
      <c r="R48" s="183"/>
      <c r="S48" s="185">
        <f t="shared" ref="S48:S55" si="13">(F48-((I48-G48)))</f>
        <v>0.28472222222222199</v>
      </c>
      <c r="T48" s="186">
        <f t="shared" ref="T48:T55" si="14">(F48-((I48-G48)+(L48-J48)+(O48-M48)+(R48-P48)))*24</f>
        <v>6.8333333333333277</v>
      </c>
      <c r="U48" s="93">
        <f t="shared" ref="U48:U55" si="15">(($J$13+C48)+($L$13-E48))</f>
        <v>0.71527777777777801</v>
      </c>
      <c r="V48" s="178">
        <f t="shared" ref="V48:V55" si="16">(I48-G48)</f>
        <v>0</v>
      </c>
      <c r="W48" s="178">
        <f t="shared" ref="W48:W55" si="17">(V48+U48)</f>
        <v>0.71527777777777801</v>
      </c>
      <c r="X48" s="69"/>
      <c r="Y48" s="62"/>
      <c r="Z48" s="204">
        <f>SUM(($J$13+C48)+($L$13-E55))</f>
        <v>0.51041666666666696</v>
      </c>
      <c r="AB48" s="176"/>
    </row>
    <row r="49" spans="1:28">
      <c r="A49" s="4"/>
      <c r="B49" s="120" t="s">
        <v>109</v>
      </c>
      <c r="C49" s="102">
        <v>0.73611111111111105</v>
      </c>
      <c r="D49" s="96" t="s">
        <v>110</v>
      </c>
      <c r="E49" s="96">
        <v>0.88194444444444398</v>
      </c>
      <c r="F49" s="97">
        <f t="shared" si="12"/>
        <v>0.14583333333333293</v>
      </c>
      <c r="G49" s="96"/>
      <c r="H49" s="96" t="s">
        <v>110</v>
      </c>
      <c r="I49" s="98"/>
      <c r="J49" s="99"/>
      <c r="K49" s="99" t="s">
        <v>110</v>
      </c>
      <c r="L49" s="100"/>
      <c r="M49" s="101"/>
      <c r="N49" s="99" t="s">
        <v>110</v>
      </c>
      <c r="O49" s="99"/>
      <c r="P49" s="101"/>
      <c r="Q49" s="99" t="s">
        <v>110</v>
      </c>
      <c r="R49" s="100"/>
      <c r="S49" s="102">
        <f t="shared" si="13"/>
        <v>0.14583333333333293</v>
      </c>
      <c r="T49" s="103">
        <f t="shared" si="14"/>
        <v>3.4999999999999902</v>
      </c>
      <c r="U49" s="104">
        <f t="shared" si="15"/>
        <v>0.85416666666666707</v>
      </c>
      <c r="V49" s="94">
        <f t="shared" si="16"/>
        <v>0</v>
      </c>
      <c r="W49" s="94">
        <f t="shared" si="17"/>
        <v>0.85416666666666707</v>
      </c>
      <c r="X49" s="69"/>
      <c r="Y49" s="62"/>
      <c r="Z49" s="105">
        <f>SUM(($J$13+C49)+($L$13-E44))</f>
        <v>1.7361111111111112</v>
      </c>
      <c r="AB49" s="176"/>
    </row>
    <row r="50" spans="1:28">
      <c r="A50" s="4"/>
      <c r="B50" s="188" t="s">
        <v>111</v>
      </c>
      <c r="C50" s="60">
        <v>0.25694444444444398</v>
      </c>
      <c r="D50" s="61" t="s">
        <v>110</v>
      </c>
      <c r="E50" s="62">
        <v>0.82638888888888895</v>
      </c>
      <c r="F50" s="63">
        <f t="shared" si="12"/>
        <v>0.56944444444444497</v>
      </c>
      <c r="G50" s="61">
        <v>0.34375</v>
      </c>
      <c r="H50" s="61" t="s">
        <v>110</v>
      </c>
      <c r="I50" s="64">
        <v>0.4375</v>
      </c>
      <c r="J50" s="70"/>
      <c r="K50" s="65" t="s">
        <v>110</v>
      </c>
      <c r="L50" s="66"/>
      <c r="M50" s="171"/>
      <c r="N50" s="65" t="s">
        <v>110</v>
      </c>
      <c r="O50" s="70"/>
      <c r="P50" s="171"/>
      <c r="Q50" s="70" t="s">
        <v>110</v>
      </c>
      <c r="R50" s="66"/>
      <c r="S50" s="172">
        <f t="shared" si="13"/>
        <v>0.47569444444444497</v>
      </c>
      <c r="T50" s="173">
        <f t="shared" si="14"/>
        <v>11.416666666666679</v>
      </c>
      <c r="U50" s="68">
        <f t="shared" si="15"/>
        <v>0.43055555555555503</v>
      </c>
      <c r="V50" s="174">
        <f t="shared" si="16"/>
        <v>9.375E-2</v>
      </c>
      <c r="W50" s="174">
        <f t="shared" si="17"/>
        <v>0.52430555555555503</v>
      </c>
      <c r="X50" s="69"/>
      <c r="Y50" s="62"/>
      <c r="Z50" s="175">
        <f t="shared" ref="Z50:Z55" si="18">SUM(($J$13+C50)+($L$13-E49))</f>
        <v>0.375</v>
      </c>
      <c r="AB50" s="176"/>
    </row>
    <row r="51" spans="1:28">
      <c r="A51" s="4"/>
      <c r="B51" s="188" t="s">
        <v>112</v>
      </c>
      <c r="C51" s="172">
        <v>0.24652777777777801</v>
      </c>
      <c r="D51" s="71" t="s">
        <v>110</v>
      </c>
      <c r="E51" s="71">
        <v>0.82638888888888895</v>
      </c>
      <c r="F51" s="177">
        <f t="shared" si="12"/>
        <v>0.57986111111111094</v>
      </c>
      <c r="G51" s="71">
        <v>0.34027777777777801</v>
      </c>
      <c r="H51" s="71" t="s">
        <v>110</v>
      </c>
      <c r="I51" s="72">
        <v>0.42361111111111099</v>
      </c>
      <c r="J51" s="70"/>
      <c r="K51" s="70" t="s">
        <v>110</v>
      </c>
      <c r="L51" s="66"/>
      <c r="M51" s="171">
        <v>0.54861111111111105</v>
      </c>
      <c r="N51" s="70" t="s">
        <v>110</v>
      </c>
      <c r="O51" s="70">
        <v>0.61111111111111105</v>
      </c>
      <c r="P51" s="171"/>
      <c r="Q51" s="70" t="s">
        <v>110</v>
      </c>
      <c r="R51" s="66"/>
      <c r="S51" s="172">
        <f t="shared" si="13"/>
        <v>0.49652777777777796</v>
      </c>
      <c r="T51" s="173">
        <f t="shared" si="14"/>
        <v>10.416666666666671</v>
      </c>
      <c r="U51" s="73">
        <f t="shared" si="15"/>
        <v>0.42013888888888906</v>
      </c>
      <c r="V51" s="174">
        <f t="shared" si="16"/>
        <v>8.3333333333332982E-2</v>
      </c>
      <c r="W51" s="174">
        <f t="shared" si="17"/>
        <v>0.5034722222222221</v>
      </c>
      <c r="X51" s="69"/>
      <c r="Y51" s="62"/>
      <c r="Z51" s="175">
        <f t="shared" si="18"/>
        <v>0.42013888888888906</v>
      </c>
      <c r="AB51" s="176"/>
    </row>
    <row r="52" spans="1:28">
      <c r="A52" s="4"/>
      <c r="B52" s="188" t="s">
        <v>113</v>
      </c>
      <c r="C52" s="74">
        <v>0.24652777777777801</v>
      </c>
      <c r="D52" s="61" t="s">
        <v>110</v>
      </c>
      <c r="E52" s="61">
        <v>0.94097222222222199</v>
      </c>
      <c r="F52" s="63">
        <f t="shared" si="12"/>
        <v>0.69444444444444398</v>
      </c>
      <c r="G52" s="61">
        <v>0.43402777777777801</v>
      </c>
      <c r="H52" s="61" t="s">
        <v>110</v>
      </c>
      <c r="I52" s="64">
        <v>0.60416666666666696</v>
      </c>
      <c r="J52" s="70"/>
      <c r="K52" s="65" t="s">
        <v>110</v>
      </c>
      <c r="L52" s="66"/>
      <c r="M52" s="171">
        <v>0.60416666666666696</v>
      </c>
      <c r="N52" s="65" t="s">
        <v>110</v>
      </c>
      <c r="O52" s="70">
        <v>0.64583333333333304</v>
      </c>
      <c r="P52" s="171"/>
      <c r="Q52" s="70" t="s">
        <v>110</v>
      </c>
      <c r="R52" s="66"/>
      <c r="S52" s="172">
        <f t="shared" si="13"/>
        <v>0.52430555555555503</v>
      </c>
      <c r="T52" s="173">
        <f t="shared" si="14"/>
        <v>11.583333333333336</v>
      </c>
      <c r="U52" s="68">
        <f t="shared" si="15"/>
        <v>0.30555555555555602</v>
      </c>
      <c r="V52" s="174">
        <f t="shared" si="16"/>
        <v>0.17013888888888895</v>
      </c>
      <c r="W52" s="174">
        <f t="shared" si="17"/>
        <v>0.47569444444444497</v>
      </c>
      <c r="X52" s="69"/>
      <c r="Y52" s="62"/>
      <c r="Z52" s="175">
        <f t="shared" si="18"/>
        <v>0.42013888888888906</v>
      </c>
      <c r="AB52" s="176"/>
    </row>
    <row r="53" spans="1:28">
      <c r="A53" s="4"/>
      <c r="B53" s="188" t="s">
        <v>159</v>
      </c>
      <c r="C53" s="167">
        <v>0.25</v>
      </c>
      <c r="D53" s="71" t="s">
        <v>110</v>
      </c>
      <c r="E53" s="50">
        <v>0.99305555555555602</v>
      </c>
      <c r="F53" s="177">
        <f t="shared" si="12"/>
        <v>0.74305555555555602</v>
      </c>
      <c r="G53" s="71">
        <v>0.36111111111111099</v>
      </c>
      <c r="H53" s="71" t="s">
        <v>110</v>
      </c>
      <c r="I53" s="72">
        <v>0.52083333333333304</v>
      </c>
      <c r="J53" s="70"/>
      <c r="K53" s="70" t="s">
        <v>110</v>
      </c>
      <c r="L53" s="66"/>
      <c r="M53" s="171"/>
      <c r="N53" s="70" t="s">
        <v>110</v>
      </c>
      <c r="O53" s="70"/>
      <c r="P53" s="171"/>
      <c r="Q53" s="70" t="s">
        <v>110</v>
      </c>
      <c r="R53" s="66"/>
      <c r="S53" s="172">
        <f t="shared" si="13"/>
        <v>0.58333333333333393</v>
      </c>
      <c r="T53" s="173">
        <f t="shared" si="14"/>
        <v>14.000000000000014</v>
      </c>
      <c r="U53" s="73">
        <f t="shared" si="15"/>
        <v>0.25694444444444398</v>
      </c>
      <c r="V53" s="174">
        <f t="shared" si="16"/>
        <v>0.15972222222222204</v>
      </c>
      <c r="W53" s="174">
        <f t="shared" si="17"/>
        <v>0.41666666666666602</v>
      </c>
      <c r="X53" s="69"/>
      <c r="Y53" s="62"/>
      <c r="Z53" s="175">
        <f t="shared" si="18"/>
        <v>0.30902777777777801</v>
      </c>
      <c r="AB53" s="176"/>
    </row>
    <row r="54" spans="1:28">
      <c r="A54" s="4"/>
      <c r="B54" s="116" t="s">
        <v>165</v>
      </c>
      <c r="C54" s="74">
        <v>0.27430555555555602</v>
      </c>
      <c r="D54" s="61" t="s">
        <v>110</v>
      </c>
      <c r="E54" s="62">
        <v>0.85763888888888895</v>
      </c>
      <c r="F54" s="63">
        <f t="shared" si="12"/>
        <v>0.58333333333333293</v>
      </c>
      <c r="G54" s="61"/>
      <c r="H54" s="61" t="s">
        <v>110</v>
      </c>
      <c r="I54" s="64"/>
      <c r="J54" s="65"/>
      <c r="K54" s="65" t="s">
        <v>110</v>
      </c>
      <c r="L54" s="75"/>
      <c r="M54" s="67"/>
      <c r="N54" s="65" t="s">
        <v>110</v>
      </c>
      <c r="O54" s="65"/>
      <c r="P54" s="67"/>
      <c r="Q54" s="65" t="s">
        <v>110</v>
      </c>
      <c r="R54" s="66"/>
      <c r="S54" s="172">
        <f t="shared" si="13"/>
        <v>0.58333333333333293</v>
      </c>
      <c r="T54" s="173">
        <f t="shared" si="14"/>
        <v>13.999999999999989</v>
      </c>
      <c r="U54" s="68">
        <f t="shared" si="15"/>
        <v>0.41666666666666707</v>
      </c>
      <c r="V54" s="174">
        <f t="shared" si="16"/>
        <v>0</v>
      </c>
      <c r="W54" s="174">
        <f t="shared" si="17"/>
        <v>0.41666666666666707</v>
      </c>
      <c r="X54" s="69"/>
      <c r="Y54" s="62"/>
      <c r="Z54" s="175">
        <f t="shared" si="18"/>
        <v>0.28125</v>
      </c>
      <c r="AB54" s="176"/>
    </row>
    <row r="55" spans="1:28">
      <c r="A55" s="4"/>
      <c r="B55" s="188" t="s">
        <v>166</v>
      </c>
      <c r="C55" s="74">
        <v>0.3125</v>
      </c>
      <c r="D55" s="61" t="s">
        <v>110</v>
      </c>
      <c r="E55" s="62">
        <v>0.70833333333333304</v>
      </c>
      <c r="F55" s="63">
        <f t="shared" si="12"/>
        <v>0.39583333333333304</v>
      </c>
      <c r="G55" s="61"/>
      <c r="H55" s="61" t="s">
        <v>110</v>
      </c>
      <c r="I55" s="64"/>
      <c r="J55" s="70"/>
      <c r="K55" s="70" t="s">
        <v>110</v>
      </c>
      <c r="L55" s="66"/>
      <c r="M55" s="171"/>
      <c r="N55" s="70" t="s">
        <v>110</v>
      </c>
      <c r="O55" s="70"/>
      <c r="P55" s="171"/>
      <c r="Q55" s="70" t="s">
        <v>110</v>
      </c>
      <c r="R55" s="66"/>
      <c r="S55" s="172">
        <f t="shared" si="13"/>
        <v>0.39583333333333304</v>
      </c>
      <c r="T55" s="173">
        <f t="shared" si="14"/>
        <v>9.4999999999999929</v>
      </c>
      <c r="U55" s="68">
        <f t="shared" si="15"/>
        <v>0.60416666666666696</v>
      </c>
      <c r="V55" s="174">
        <f t="shared" si="16"/>
        <v>0</v>
      </c>
      <c r="W55" s="174">
        <f t="shared" si="17"/>
        <v>0.60416666666666696</v>
      </c>
      <c r="X55" s="69"/>
      <c r="Y55" s="6"/>
      <c r="Z55" s="187">
        <f t="shared" si="18"/>
        <v>0.45486111111111105</v>
      </c>
      <c r="AB55" s="176"/>
    </row>
    <row r="56" spans="1:28">
      <c r="A56" s="4"/>
      <c r="B56" s="4"/>
      <c r="C56" s="8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76">
        <f>SUM(S48,S50:S55)*24</f>
        <v>80.25</v>
      </c>
      <c r="T56" s="77">
        <f>SUM(T48,T50:T55)</f>
        <v>77.75</v>
      </c>
      <c r="U56" s="6"/>
      <c r="V56" s="4"/>
      <c r="W56" s="78">
        <f>SUM(W48,W50:W55)*24</f>
        <v>87.75</v>
      </c>
      <c r="X56" s="79"/>
      <c r="Y56" s="79"/>
      <c r="Z56" s="19"/>
    </row>
    <row r="57" spans="1:28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6"/>
      <c r="U57" s="6"/>
      <c r="V57" s="4"/>
      <c r="W57" s="4"/>
      <c r="X57" s="4"/>
      <c r="Y57" s="4"/>
      <c r="Z57" s="4"/>
    </row>
    <row r="58" spans="1:2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6"/>
      <c r="U58" s="6"/>
      <c r="V58" s="4"/>
      <c r="W58" s="4"/>
      <c r="X58" s="4"/>
      <c r="Y58" s="4"/>
      <c r="Z58" s="4"/>
    </row>
    <row r="59" spans="1:28">
      <c r="A59" s="4"/>
      <c r="B59" s="4"/>
      <c r="C59" s="35" t="s">
        <v>240</v>
      </c>
      <c r="D59" s="4"/>
      <c r="E59" s="4"/>
      <c r="F59" s="4"/>
      <c r="G59" s="4"/>
      <c r="H59" s="4"/>
      <c r="I59" s="4"/>
      <c r="J59" s="4"/>
      <c r="K59" s="4"/>
      <c r="L59" s="4"/>
      <c r="M59" s="36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8" hidden="1">
      <c r="A60" s="4"/>
      <c r="B60" s="4"/>
      <c r="C60" s="4"/>
      <c r="D60" s="4"/>
      <c r="E60" s="4"/>
      <c r="F60" s="4"/>
      <c r="G60" s="4"/>
      <c r="H60" s="4"/>
      <c r="I60" s="4"/>
      <c r="J60" s="36">
        <v>0</v>
      </c>
      <c r="K60" s="4"/>
      <c r="L60" s="36">
        <v>1</v>
      </c>
      <c r="M60" s="36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8">
      <c r="A61" s="4"/>
      <c r="B61" s="37"/>
      <c r="C61" s="164"/>
      <c r="D61" s="38"/>
      <c r="E61" s="39" t="s">
        <v>91</v>
      </c>
      <c r="F61" s="40"/>
      <c r="G61" s="41"/>
      <c r="H61" s="42" t="s">
        <v>92</v>
      </c>
      <c r="I61" s="40"/>
      <c r="J61" s="43"/>
      <c r="K61" s="43" t="s">
        <v>93</v>
      </c>
      <c r="L61" s="44"/>
      <c r="M61" s="165"/>
      <c r="N61" s="43" t="s">
        <v>93</v>
      </c>
      <c r="O61" s="43"/>
      <c r="P61" s="165"/>
      <c r="Q61" s="43" t="s">
        <v>94</v>
      </c>
      <c r="R61" s="43"/>
      <c r="S61" s="166" t="s">
        <v>95</v>
      </c>
      <c r="T61" s="45" t="s">
        <v>96</v>
      </c>
      <c r="U61" s="164"/>
      <c r="V61" s="39" t="s">
        <v>97</v>
      </c>
      <c r="W61" s="45"/>
      <c r="X61" s="10"/>
      <c r="Y61" s="10"/>
      <c r="Z61" s="46" t="s">
        <v>98</v>
      </c>
      <c r="AB61" s="47" t="s">
        <v>83</v>
      </c>
    </row>
    <row r="62" spans="1:28">
      <c r="A62" s="4"/>
      <c r="B62" s="48" t="s">
        <v>99</v>
      </c>
      <c r="C62" s="167"/>
      <c r="D62" s="49" t="s">
        <v>100</v>
      </c>
      <c r="E62" s="50"/>
      <c r="F62" s="168" t="s">
        <v>101</v>
      </c>
      <c r="G62" s="51" t="s">
        <v>102</v>
      </c>
      <c r="H62" s="51"/>
      <c r="I62" s="52" t="s">
        <v>102</v>
      </c>
      <c r="J62" s="169" t="s">
        <v>102</v>
      </c>
      <c r="K62" s="53"/>
      <c r="L62" s="53" t="s">
        <v>102</v>
      </c>
      <c r="M62" s="169" t="s">
        <v>102</v>
      </c>
      <c r="N62" s="53"/>
      <c r="O62" s="53" t="s">
        <v>102</v>
      </c>
      <c r="P62" s="169" t="s">
        <v>102</v>
      </c>
      <c r="Q62" s="53"/>
      <c r="R62" s="54" t="s">
        <v>102</v>
      </c>
      <c r="S62" s="48" t="s">
        <v>103</v>
      </c>
      <c r="T62" s="170" t="s">
        <v>104</v>
      </c>
      <c r="U62" s="170" t="s">
        <v>105</v>
      </c>
      <c r="V62" s="170" t="s">
        <v>106</v>
      </c>
      <c r="W62" s="170" t="s">
        <v>107</v>
      </c>
      <c r="X62" s="55"/>
      <c r="Y62" s="56"/>
      <c r="Z62" s="57" t="s">
        <v>108</v>
      </c>
      <c r="AB62" s="58"/>
    </row>
    <row r="63" spans="1:28">
      <c r="A63" s="4"/>
      <c r="B63" s="122" t="s">
        <v>109</v>
      </c>
      <c r="C63" s="87">
        <v>0.21875</v>
      </c>
      <c r="D63" s="88" t="s">
        <v>110</v>
      </c>
      <c r="E63" s="29">
        <v>0.50347222222222199</v>
      </c>
      <c r="F63" s="89">
        <f t="shared" ref="F63:F70" si="19">(E63-C63)</f>
        <v>0.28472222222222199</v>
      </c>
      <c r="G63" s="88"/>
      <c r="H63" s="88" t="s">
        <v>110</v>
      </c>
      <c r="I63" s="90"/>
      <c r="J63" s="91"/>
      <c r="K63" s="91" t="s">
        <v>110</v>
      </c>
      <c r="L63" s="183"/>
      <c r="M63" s="184"/>
      <c r="N63" s="91" t="s">
        <v>110</v>
      </c>
      <c r="O63" s="91"/>
      <c r="P63" s="92"/>
      <c r="Q63" s="91" t="s">
        <v>110</v>
      </c>
      <c r="R63" s="183"/>
      <c r="S63" s="185">
        <f t="shared" ref="S63:S70" si="20">(F63-((I63-G63)))</f>
        <v>0.28472222222222199</v>
      </c>
      <c r="T63" s="186">
        <f t="shared" ref="T63:T70" si="21">(F63-((I63-G63)+(L63-J63)+(O63-M63)+(R63-P63)))*24</f>
        <v>6.8333333333333277</v>
      </c>
      <c r="U63" s="93">
        <f t="shared" ref="U63:U70" si="22">(($J$13+C63)+($L$13-E63))</f>
        <v>0.71527777777777801</v>
      </c>
      <c r="V63" s="178">
        <f t="shared" ref="V63:V70" si="23">(I63-G63)</f>
        <v>0</v>
      </c>
      <c r="W63" s="178">
        <f t="shared" ref="W63:W70" si="24">(V63+U63)</f>
        <v>0.71527777777777801</v>
      </c>
      <c r="X63" s="69"/>
      <c r="Y63" s="62"/>
      <c r="Z63" s="204">
        <f>SUM(($J$13+C63)+($L$13-E70))</f>
        <v>0.35069444444444398</v>
      </c>
      <c r="AB63" s="176"/>
    </row>
    <row r="64" spans="1:28">
      <c r="A64" s="4"/>
      <c r="B64" s="120" t="s">
        <v>109</v>
      </c>
      <c r="C64" s="102">
        <v>0.73611111111111105</v>
      </c>
      <c r="D64" s="96" t="s">
        <v>110</v>
      </c>
      <c r="E64" s="96">
        <v>0.88194444444444398</v>
      </c>
      <c r="F64" s="97">
        <f t="shared" si="19"/>
        <v>0.14583333333333293</v>
      </c>
      <c r="G64" s="96"/>
      <c r="H64" s="96" t="s">
        <v>110</v>
      </c>
      <c r="I64" s="98"/>
      <c r="J64" s="99"/>
      <c r="K64" s="99" t="s">
        <v>110</v>
      </c>
      <c r="L64" s="100"/>
      <c r="M64" s="101"/>
      <c r="N64" s="99" t="s">
        <v>110</v>
      </c>
      <c r="O64" s="99"/>
      <c r="P64" s="101"/>
      <c r="Q64" s="99" t="s">
        <v>110</v>
      </c>
      <c r="R64" s="100"/>
      <c r="S64" s="102">
        <f t="shared" si="20"/>
        <v>0.14583333333333293</v>
      </c>
      <c r="T64" s="103">
        <f t="shared" si="21"/>
        <v>3.4999999999999902</v>
      </c>
      <c r="U64" s="104">
        <f t="shared" si="22"/>
        <v>0.85416666666666707</v>
      </c>
      <c r="V64" s="94">
        <f t="shared" si="23"/>
        <v>0</v>
      </c>
      <c r="W64" s="94">
        <f t="shared" si="24"/>
        <v>0.85416666666666707</v>
      </c>
      <c r="X64" s="69"/>
      <c r="Y64" s="62"/>
      <c r="Z64" s="105">
        <f>SUM(($J$13+C64)+($L$13-E59))</f>
        <v>1.7361111111111112</v>
      </c>
      <c r="AB64" s="176"/>
    </row>
    <row r="65" spans="1:28">
      <c r="A65" s="4"/>
      <c r="B65" s="188" t="s">
        <v>111</v>
      </c>
      <c r="C65" s="60">
        <v>0.25694444444444398</v>
      </c>
      <c r="D65" s="61" t="s">
        <v>110</v>
      </c>
      <c r="E65" s="62">
        <v>0.82638888888888895</v>
      </c>
      <c r="F65" s="63">
        <f t="shared" si="19"/>
        <v>0.56944444444444497</v>
      </c>
      <c r="G65" s="61">
        <v>0.34375</v>
      </c>
      <c r="H65" s="61" t="s">
        <v>110</v>
      </c>
      <c r="I65" s="64">
        <v>0.4375</v>
      </c>
      <c r="J65" s="70"/>
      <c r="K65" s="65" t="s">
        <v>110</v>
      </c>
      <c r="L65" s="66"/>
      <c r="M65" s="171"/>
      <c r="N65" s="65" t="s">
        <v>110</v>
      </c>
      <c r="O65" s="70"/>
      <c r="P65" s="171"/>
      <c r="Q65" s="70" t="s">
        <v>110</v>
      </c>
      <c r="R65" s="66"/>
      <c r="S65" s="172">
        <f t="shared" si="20"/>
        <v>0.47569444444444497</v>
      </c>
      <c r="T65" s="173">
        <f t="shared" si="21"/>
        <v>11.416666666666679</v>
      </c>
      <c r="U65" s="68">
        <f t="shared" si="22"/>
        <v>0.43055555555555503</v>
      </c>
      <c r="V65" s="174">
        <f t="shared" si="23"/>
        <v>9.375E-2</v>
      </c>
      <c r="W65" s="174">
        <f t="shared" si="24"/>
        <v>0.52430555555555503</v>
      </c>
      <c r="X65" s="69"/>
      <c r="Y65" s="62"/>
      <c r="Z65" s="175">
        <f t="shared" ref="Z65:Z70" si="25">SUM(($J$13+C65)+($L$13-E64))</f>
        <v>0.375</v>
      </c>
      <c r="AB65" s="176"/>
    </row>
    <row r="66" spans="1:28">
      <c r="A66" s="4"/>
      <c r="B66" s="188" t="s">
        <v>112</v>
      </c>
      <c r="C66" s="172">
        <v>0.24652777777777801</v>
      </c>
      <c r="D66" s="71" t="s">
        <v>110</v>
      </c>
      <c r="E66" s="71">
        <v>0.82638888888888895</v>
      </c>
      <c r="F66" s="177">
        <f t="shared" si="19"/>
        <v>0.57986111111111094</v>
      </c>
      <c r="G66" s="71">
        <v>0.34027777777777801</v>
      </c>
      <c r="H66" s="71" t="s">
        <v>110</v>
      </c>
      <c r="I66" s="72">
        <v>0.42361111111111099</v>
      </c>
      <c r="J66" s="70"/>
      <c r="K66" s="70" t="s">
        <v>110</v>
      </c>
      <c r="L66" s="66"/>
      <c r="M66" s="171">
        <v>0.54861111111111105</v>
      </c>
      <c r="N66" s="70" t="s">
        <v>110</v>
      </c>
      <c r="O66" s="70">
        <v>0.61111111111111105</v>
      </c>
      <c r="P66" s="171"/>
      <c r="Q66" s="70" t="s">
        <v>110</v>
      </c>
      <c r="R66" s="66"/>
      <c r="S66" s="172">
        <f t="shared" si="20"/>
        <v>0.49652777777777796</v>
      </c>
      <c r="T66" s="173">
        <f t="shared" si="21"/>
        <v>10.416666666666671</v>
      </c>
      <c r="U66" s="73">
        <f t="shared" si="22"/>
        <v>0.42013888888888906</v>
      </c>
      <c r="V66" s="174">
        <f t="shared" si="23"/>
        <v>8.3333333333332982E-2</v>
      </c>
      <c r="W66" s="174">
        <f t="shared" si="24"/>
        <v>0.5034722222222221</v>
      </c>
      <c r="X66" s="69"/>
      <c r="Y66" s="62"/>
      <c r="Z66" s="175">
        <f t="shared" si="25"/>
        <v>0.42013888888888906</v>
      </c>
      <c r="AB66" s="176"/>
    </row>
    <row r="67" spans="1:28">
      <c r="A67" s="4"/>
      <c r="B67" s="188" t="s">
        <v>113</v>
      </c>
      <c r="C67" s="74">
        <v>0.24652777777777801</v>
      </c>
      <c r="D67" s="61" t="s">
        <v>110</v>
      </c>
      <c r="E67" s="61">
        <v>0.94097222222222199</v>
      </c>
      <c r="F67" s="63">
        <f t="shared" si="19"/>
        <v>0.69444444444444398</v>
      </c>
      <c r="G67" s="61">
        <v>0.43402777777777801</v>
      </c>
      <c r="H67" s="61" t="s">
        <v>110</v>
      </c>
      <c r="I67" s="64">
        <v>0.60416666666666696</v>
      </c>
      <c r="J67" s="70"/>
      <c r="K67" s="65" t="s">
        <v>110</v>
      </c>
      <c r="L67" s="66"/>
      <c r="M67" s="171">
        <v>0.60416666666666696</v>
      </c>
      <c r="N67" s="65" t="s">
        <v>110</v>
      </c>
      <c r="O67" s="70">
        <v>0.64583333333333304</v>
      </c>
      <c r="P67" s="171"/>
      <c r="Q67" s="70" t="s">
        <v>110</v>
      </c>
      <c r="R67" s="66"/>
      <c r="S67" s="172">
        <f t="shared" si="20"/>
        <v>0.52430555555555503</v>
      </c>
      <c r="T67" s="173">
        <f t="shared" si="21"/>
        <v>11.583333333333336</v>
      </c>
      <c r="U67" s="68">
        <f t="shared" si="22"/>
        <v>0.30555555555555602</v>
      </c>
      <c r="V67" s="174">
        <f t="shared" si="23"/>
        <v>0.17013888888888895</v>
      </c>
      <c r="W67" s="174">
        <f t="shared" si="24"/>
        <v>0.47569444444444497</v>
      </c>
      <c r="X67" s="69"/>
      <c r="Y67" s="62"/>
      <c r="Z67" s="175">
        <f t="shared" si="25"/>
        <v>0.42013888888888906</v>
      </c>
      <c r="AB67" s="176"/>
    </row>
    <row r="68" spans="1:28">
      <c r="A68" s="4"/>
      <c r="B68" s="188" t="s">
        <v>159</v>
      </c>
      <c r="C68" s="167">
        <v>0.25</v>
      </c>
      <c r="D68" s="71" t="s">
        <v>110</v>
      </c>
      <c r="E68" s="50">
        <v>0.99305555555555602</v>
      </c>
      <c r="F68" s="177">
        <f t="shared" si="19"/>
        <v>0.74305555555555602</v>
      </c>
      <c r="G68" s="71">
        <v>0.36111111111111099</v>
      </c>
      <c r="H68" s="71" t="s">
        <v>110</v>
      </c>
      <c r="I68" s="72">
        <v>0.52083333333333304</v>
      </c>
      <c r="J68" s="70"/>
      <c r="K68" s="70" t="s">
        <v>110</v>
      </c>
      <c r="L68" s="66"/>
      <c r="M68" s="171"/>
      <c r="N68" s="70" t="s">
        <v>110</v>
      </c>
      <c r="O68" s="70"/>
      <c r="P68" s="171"/>
      <c r="Q68" s="70" t="s">
        <v>110</v>
      </c>
      <c r="R68" s="66"/>
      <c r="S68" s="172">
        <f t="shared" si="20"/>
        <v>0.58333333333333393</v>
      </c>
      <c r="T68" s="173">
        <f t="shared" si="21"/>
        <v>14.000000000000014</v>
      </c>
      <c r="U68" s="73">
        <f t="shared" si="22"/>
        <v>0.25694444444444398</v>
      </c>
      <c r="V68" s="174">
        <f t="shared" si="23"/>
        <v>0.15972222222222204</v>
      </c>
      <c r="W68" s="174">
        <f t="shared" si="24"/>
        <v>0.41666666666666602</v>
      </c>
      <c r="X68" s="69"/>
      <c r="Y68" s="62"/>
      <c r="Z68" s="175">
        <f t="shared" si="25"/>
        <v>0.30902777777777801</v>
      </c>
      <c r="AB68" s="176"/>
    </row>
    <row r="69" spans="1:28">
      <c r="A69" s="4"/>
      <c r="B69" s="116" t="s">
        <v>165</v>
      </c>
      <c r="C69" s="74">
        <v>0.27430555555555602</v>
      </c>
      <c r="D69" s="61" t="s">
        <v>110</v>
      </c>
      <c r="E69" s="62">
        <v>0.85763888888888895</v>
      </c>
      <c r="F69" s="63">
        <f t="shared" si="19"/>
        <v>0.58333333333333293</v>
      </c>
      <c r="G69" s="61"/>
      <c r="H69" s="61" t="s">
        <v>110</v>
      </c>
      <c r="I69" s="64"/>
      <c r="J69" s="65"/>
      <c r="K69" s="65" t="s">
        <v>110</v>
      </c>
      <c r="L69" s="75"/>
      <c r="M69" s="67"/>
      <c r="N69" s="65" t="s">
        <v>110</v>
      </c>
      <c r="O69" s="65"/>
      <c r="P69" s="67"/>
      <c r="Q69" s="65" t="s">
        <v>110</v>
      </c>
      <c r="R69" s="66"/>
      <c r="S69" s="172">
        <f t="shared" si="20"/>
        <v>0.58333333333333293</v>
      </c>
      <c r="T69" s="173">
        <f t="shared" si="21"/>
        <v>13.999999999999989</v>
      </c>
      <c r="U69" s="68">
        <f t="shared" si="22"/>
        <v>0.41666666666666707</v>
      </c>
      <c r="V69" s="174">
        <f t="shared" si="23"/>
        <v>0</v>
      </c>
      <c r="W69" s="174">
        <f t="shared" si="24"/>
        <v>0.41666666666666707</v>
      </c>
      <c r="X69" s="69"/>
      <c r="Y69" s="62"/>
      <c r="Z69" s="175">
        <f t="shared" si="25"/>
        <v>0.28125</v>
      </c>
      <c r="AB69" s="176"/>
    </row>
    <row r="70" spans="1:28">
      <c r="A70" s="4"/>
      <c r="B70" s="188" t="s">
        <v>166</v>
      </c>
      <c r="C70" s="74">
        <v>0.3125</v>
      </c>
      <c r="D70" s="61" t="s">
        <v>110</v>
      </c>
      <c r="E70" s="62">
        <v>0.86805555555555602</v>
      </c>
      <c r="F70" s="63">
        <f t="shared" si="19"/>
        <v>0.55555555555555602</v>
      </c>
      <c r="G70" s="61"/>
      <c r="H70" s="61" t="s">
        <v>110</v>
      </c>
      <c r="I70" s="64"/>
      <c r="J70" s="70"/>
      <c r="K70" s="70" t="s">
        <v>110</v>
      </c>
      <c r="L70" s="66"/>
      <c r="M70" s="171"/>
      <c r="N70" s="70" t="s">
        <v>110</v>
      </c>
      <c r="O70" s="70"/>
      <c r="P70" s="171"/>
      <c r="Q70" s="70" t="s">
        <v>110</v>
      </c>
      <c r="R70" s="66"/>
      <c r="S70" s="172">
        <f t="shared" si="20"/>
        <v>0.55555555555555602</v>
      </c>
      <c r="T70" s="173">
        <f t="shared" si="21"/>
        <v>13.333333333333345</v>
      </c>
      <c r="U70" s="68">
        <f t="shared" si="22"/>
        <v>0.44444444444444398</v>
      </c>
      <c r="V70" s="174">
        <f t="shared" si="23"/>
        <v>0</v>
      </c>
      <c r="W70" s="174">
        <f t="shared" si="24"/>
        <v>0.44444444444444398</v>
      </c>
      <c r="X70" s="69"/>
      <c r="Y70" s="6"/>
      <c r="Z70" s="187">
        <f t="shared" si="25"/>
        <v>0.45486111111111105</v>
      </c>
      <c r="AB70" s="176"/>
    </row>
    <row r="71" spans="1:28">
      <c r="A71" s="4"/>
      <c r="B71" s="4"/>
      <c r="C71" s="8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76">
        <f>SUM(S63,S65:S70)*24</f>
        <v>84.083333333333357</v>
      </c>
      <c r="T71" s="77">
        <f>SUM(T63,T65:T70)</f>
        <v>81.583333333333357</v>
      </c>
      <c r="U71" s="6"/>
      <c r="V71" s="4"/>
      <c r="W71" s="78">
        <f>SUM(W63,W65:W70)*24</f>
        <v>83.916666666666643</v>
      </c>
      <c r="X71" s="79"/>
      <c r="Y71" s="79"/>
      <c r="Z71" s="19"/>
    </row>
    <row r="72" spans="1:28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6"/>
      <c r="U72" s="6"/>
      <c r="V72" s="4"/>
      <c r="W72" s="4"/>
      <c r="X72" s="4"/>
      <c r="Y72" s="4"/>
      <c r="Z72" s="4"/>
    </row>
    <row r="73" spans="1:28"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</row>
    <row r="74" spans="1:28">
      <c r="A74" s="4"/>
      <c r="B74" s="193" t="s">
        <v>191</v>
      </c>
      <c r="C74" s="172">
        <v>0.39930555555555602</v>
      </c>
      <c r="D74" s="71" t="s">
        <v>110</v>
      </c>
      <c r="E74" s="71">
        <v>0.86805555555555602</v>
      </c>
      <c r="F74" s="177">
        <f>(E74-C74)</f>
        <v>0.46875</v>
      </c>
      <c r="G74" s="71"/>
      <c r="H74" s="71" t="s">
        <v>110</v>
      </c>
      <c r="I74" s="72"/>
      <c r="J74" s="70"/>
      <c r="K74" s="70" t="s">
        <v>110</v>
      </c>
      <c r="L74" s="66"/>
      <c r="M74" s="171"/>
      <c r="N74" s="70" t="s">
        <v>110</v>
      </c>
      <c r="O74" s="70"/>
      <c r="P74" s="171"/>
      <c r="Q74" s="70" t="s">
        <v>110</v>
      </c>
      <c r="R74" s="66"/>
      <c r="S74" s="172">
        <f>(F74-((I74-G74)))</f>
        <v>0.46875</v>
      </c>
      <c r="T74" s="173">
        <f>(F74-((I74-G74)+(L74-J74)+(O74-M74)+(R74-P74)))*24</f>
        <v>11.25</v>
      </c>
      <c r="U74" s="73">
        <f>(($J$13+C74)+($L$13-E74))</f>
        <v>0.53125</v>
      </c>
      <c r="V74" s="174">
        <f>(I74-G74)</f>
        <v>0</v>
      </c>
      <c r="W74" s="174">
        <f>(V74+U74)</f>
        <v>0.53125</v>
      </c>
      <c r="X74" s="69"/>
      <c r="Y74" s="62"/>
      <c r="Z74" s="175">
        <f>SUM(($J$13+C74)+($L$13-E67))</f>
        <v>0.45833333333333404</v>
      </c>
      <c r="AB74" s="176"/>
    </row>
    <row r="75" spans="1:28">
      <c r="A75" s="4"/>
      <c r="B75" s="193" t="s">
        <v>230</v>
      </c>
      <c r="C75" s="172">
        <v>0.41666666666666702</v>
      </c>
      <c r="D75" s="71" t="s">
        <v>110</v>
      </c>
      <c r="E75" s="71">
        <v>0.94444444444444398</v>
      </c>
      <c r="F75" s="177">
        <f>(E75-C75)</f>
        <v>0.52777777777777701</v>
      </c>
      <c r="G75" s="71"/>
      <c r="H75" s="71" t="s">
        <v>110</v>
      </c>
      <c r="I75" s="72"/>
      <c r="J75" s="70"/>
      <c r="K75" s="70" t="s">
        <v>110</v>
      </c>
      <c r="L75" s="66"/>
      <c r="M75" s="171"/>
      <c r="N75" s="70" t="s">
        <v>110</v>
      </c>
      <c r="O75" s="70"/>
      <c r="P75" s="171"/>
      <c r="Q75" s="70" t="s">
        <v>110</v>
      </c>
      <c r="R75" s="66"/>
      <c r="S75" s="172">
        <f>(F75-((I75-G75)))</f>
        <v>0.52777777777777701</v>
      </c>
      <c r="T75" s="173">
        <f>(F75-((I75-G75)+(L75-J75)+(O75-M75)+(R75-P75)))*24</f>
        <v>12.666666666666648</v>
      </c>
      <c r="U75" s="73">
        <f>(($J$13+C75)+($L$13-E75))</f>
        <v>0.47222222222222304</v>
      </c>
      <c r="V75" s="174">
        <f>(I75-G75)</f>
        <v>0</v>
      </c>
      <c r="W75" s="174">
        <f>(V75+U75)</f>
        <v>0.47222222222222304</v>
      </c>
      <c r="X75" s="69"/>
      <c r="Y75" s="62"/>
      <c r="Z75" s="175">
        <f>SUM(($J$13+C75)+($L$13-E74))</f>
        <v>0.54861111111111094</v>
      </c>
      <c r="AB75" s="176"/>
    </row>
    <row r="78" spans="1:28">
      <c r="A78" s="4"/>
      <c r="B78" s="4"/>
      <c r="C78" s="35" t="s">
        <v>241</v>
      </c>
      <c r="D78" s="4"/>
      <c r="E78" s="4"/>
      <c r="F78" s="4"/>
      <c r="G78" s="4"/>
      <c r="H78" s="4"/>
      <c r="I78" s="4"/>
      <c r="J78" s="4"/>
      <c r="K78" s="4"/>
      <c r="L78" s="4"/>
      <c r="M78" s="36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8" hidden="1">
      <c r="A79" s="4"/>
      <c r="B79" s="4"/>
      <c r="C79" s="4"/>
      <c r="D79" s="4"/>
      <c r="E79" s="4"/>
      <c r="F79" s="4"/>
      <c r="G79" s="4"/>
      <c r="H79" s="4"/>
      <c r="I79" s="4"/>
      <c r="J79" s="36">
        <v>0</v>
      </c>
      <c r="K79" s="4"/>
      <c r="L79" s="36">
        <v>1</v>
      </c>
      <c r="M79" s="36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8">
      <c r="A80" s="4"/>
      <c r="B80" s="37"/>
      <c r="C80" s="164"/>
      <c r="D80" s="38"/>
      <c r="E80" s="39" t="s">
        <v>91</v>
      </c>
      <c r="F80" s="40"/>
      <c r="G80" s="41"/>
      <c r="H80" s="42" t="s">
        <v>92</v>
      </c>
      <c r="I80" s="40"/>
      <c r="J80" s="43"/>
      <c r="K80" s="43" t="s">
        <v>93</v>
      </c>
      <c r="L80" s="44"/>
      <c r="M80" s="165"/>
      <c r="N80" s="43" t="s">
        <v>93</v>
      </c>
      <c r="O80" s="43"/>
      <c r="P80" s="165"/>
      <c r="Q80" s="43" t="s">
        <v>94</v>
      </c>
      <c r="R80" s="43"/>
      <c r="S80" s="166" t="s">
        <v>95</v>
      </c>
      <c r="T80" s="45" t="s">
        <v>96</v>
      </c>
      <c r="U80" s="164"/>
      <c r="V80" s="39" t="s">
        <v>97</v>
      </c>
      <c r="W80" s="45"/>
      <c r="X80" s="10"/>
      <c r="Y80" s="10"/>
      <c r="Z80" s="46" t="s">
        <v>98</v>
      </c>
      <c r="AB80" s="47" t="s">
        <v>83</v>
      </c>
    </row>
    <row r="81" spans="1:28">
      <c r="A81" s="4"/>
      <c r="B81" s="48" t="s">
        <v>99</v>
      </c>
      <c r="C81" s="167"/>
      <c r="D81" s="49" t="s">
        <v>100</v>
      </c>
      <c r="E81" s="50"/>
      <c r="F81" s="168" t="s">
        <v>101</v>
      </c>
      <c r="G81" s="51" t="s">
        <v>102</v>
      </c>
      <c r="H81" s="51"/>
      <c r="I81" s="52" t="s">
        <v>102</v>
      </c>
      <c r="J81" s="169" t="s">
        <v>102</v>
      </c>
      <c r="K81" s="53"/>
      <c r="L81" s="53" t="s">
        <v>102</v>
      </c>
      <c r="M81" s="169" t="s">
        <v>102</v>
      </c>
      <c r="N81" s="53"/>
      <c r="O81" s="53" t="s">
        <v>102</v>
      </c>
      <c r="P81" s="169" t="s">
        <v>102</v>
      </c>
      <c r="Q81" s="53"/>
      <c r="R81" s="54" t="s">
        <v>102</v>
      </c>
      <c r="S81" s="48" t="s">
        <v>103</v>
      </c>
      <c r="T81" s="170" t="s">
        <v>104</v>
      </c>
      <c r="U81" s="170" t="s">
        <v>105</v>
      </c>
      <c r="V81" s="170" t="s">
        <v>106</v>
      </c>
      <c r="W81" s="170" t="s">
        <v>107</v>
      </c>
      <c r="X81" s="55"/>
      <c r="Y81" s="56"/>
      <c r="Z81" s="57" t="s">
        <v>108</v>
      </c>
      <c r="AB81" s="58"/>
    </row>
    <row r="82" spans="1:28">
      <c r="A82" s="4"/>
      <c r="B82" s="122" t="s">
        <v>109</v>
      </c>
      <c r="C82" s="87">
        <v>0.21875</v>
      </c>
      <c r="D82" s="88" t="s">
        <v>110</v>
      </c>
      <c r="E82" s="29">
        <v>0.50347222222222199</v>
      </c>
      <c r="F82" s="89">
        <f t="shared" ref="F82:F89" si="26">(E82-C82)</f>
        <v>0.28472222222222199</v>
      </c>
      <c r="G82" s="88"/>
      <c r="H82" s="88" t="s">
        <v>110</v>
      </c>
      <c r="I82" s="90"/>
      <c r="J82" s="91"/>
      <c r="K82" s="91" t="s">
        <v>110</v>
      </c>
      <c r="L82" s="183"/>
      <c r="M82" s="184"/>
      <c r="N82" s="91" t="s">
        <v>110</v>
      </c>
      <c r="O82" s="91"/>
      <c r="P82" s="92"/>
      <c r="Q82" s="91" t="s">
        <v>110</v>
      </c>
      <c r="R82" s="183"/>
      <c r="S82" s="185">
        <f t="shared" ref="S82:S89" si="27">(F82-((I82-G82)))</f>
        <v>0.28472222222222199</v>
      </c>
      <c r="T82" s="186">
        <f t="shared" ref="T82:T89" si="28">(F82-((I82-G82)+(L82-J82)+(O82-M82)+(R82-P82)))*24</f>
        <v>6.8333333333333277</v>
      </c>
      <c r="U82" s="93">
        <f t="shared" ref="U82:U89" si="29">(($J$13+C82)+($L$13-E82))</f>
        <v>0.71527777777777801</v>
      </c>
      <c r="V82" s="178">
        <f t="shared" ref="V82:V89" si="30">(I82-G82)</f>
        <v>0</v>
      </c>
      <c r="W82" s="178">
        <f t="shared" ref="W82:W89" si="31">(V82+U82)</f>
        <v>0.71527777777777801</v>
      </c>
      <c r="X82" s="69"/>
      <c r="Y82" s="62"/>
      <c r="Z82" s="204">
        <f>SUM(($J$13+C82)+($L$13-E89))</f>
        <v>0.37847222222222199</v>
      </c>
      <c r="AB82" s="176"/>
    </row>
    <row r="83" spans="1:28">
      <c r="A83" s="4"/>
      <c r="B83" s="120" t="s">
        <v>109</v>
      </c>
      <c r="C83" s="102">
        <v>0.73611111111111105</v>
      </c>
      <c r="D83" s="96" t="s">
        <v>110</v>
      </c>
      <c r="E83" s="96">
        <v>0.88194444444444398</v>
      </c>
      <c r="F83" s="97">
        <f t="shared" si="26"/>
        <v>0.14583333333333293</v>
      </c>
      <c r="G83" s="96"/>
      <c r="H83" s="96" t="s">
        <v>110</v>
      </c>
      <c r="I83" s="98"/>
      <c r="J83" s="99"/>
      <c r="K83" s="99" t="s">
        <v>110</v>
      </c>
      <c r="L83" s="100"/>
      <c r="M83" s="101"/>
      <c r="N83" s="99" t="s">
        <v>110</v>
      </c>
      <c r="O83" s="99"/>
      <c r="P83" s="101"/>
      <c r="Q83" s="99" t="s">
        <v>110</v>
      </c>
      <c r="R83" s="100"/>
      <c r="S83" s="102">
        <f t="shared" si="27"/>
        <v>0.14583333333333293</v>
      </c>
      <c r="T83" s="103">
        <f t="shared" si="28"/>
        <v>3.4999999999999902</v>
      </c>
      <c r="U83" s="104">
        <f t="shared" si="29"/>
        <v>0.85416666666666707</v>
      </c>
      <c r="V83" s="94">
        <f t="shared" si="30"/>
        <v>0</v>
      </c>
      <c r="W83" s="94">
        <f t="shared" si="31"/>
        <v>0.85416666666666707</v>
      </c>
      <c r="X83" s="69"/>
      <c r="Y83" s="62"/>
      <c r="Z83" s="105">
        <f>SUM(($J$13+C83)+($L$13-E78))</f>
        <v>1.7361111111111112</v>
      </c>
      <c r="AB83" s="176"/>
    </row>
    <row r="84" spans="1:28">
      <c r="A84" s="4"/>
      <c r="B84" s="188" t="s">
        <v>111</v>
      </c>
      <c r="C84" s="60">
        <v>0.25694444444444398</v>
      </c>
      <c r="D84" s="61" t="s">
        <v>110</v>
      </c>
      <c r="E84" s="62">
        <v>0.82638888888888895</v>
      </c>
      <c r="F84" s="63">
        <f t="shared" si="26"/>
        <v>0.56944444444444497</v>
      </c>
      <c r="G84" s="61">
        <v>0.34375</v>
      </c>
      <c r="H84" s="61" t="s">
        <v>110</v>
      </c>
      <c r="I84" s="64">
        <v>0.4375</v>
      </c>
      <c r="J84" s="70"/>
      <c r="K84" s="65" t="s">
        <v>110</v>
      </c>
      <c r="L84" s="66"/>
      <c r="M84" s="171"/>
      <c r="N84" s="65" t="s">
        <v>110</v>
      </c>
      <c r="O84" s="70"/>
      <c r="P84" s="171"/>
      <c r="Q84" s="70" t="s">
        <v>110</v>
      </c>
      <c r="R84" s="66"/>
      <c r="S84" s="172">
        <f t="shared" si="27"/>
        <v>0.47569444444444497</v>
      </c>
      <c r="T84" s="173">
        <f t="shared" si="28"/>
        <v>11.416666666666679</v>
      </c>
      <c r="U84" s="68">
        <f t="shared" si="29"/>
        <v>0.43055555555555503</v>
      </c>
      <c r="V84" s="174">
        <f t="shared" si="30"/>
        <v>9.375E-2</v>
      </c>
      <c r="W84" s="174">
        <f t="shared" si="31"/>
        <v>0.52430555555555503</v>
      </c>
      <c r="X84" s="69"/>
      <c r="Y84" s="62"/>
      <c r="Z84" s="175">
        <f t="shared" ref="Z84:Z89" si="32">SUM(($J$13+C84)+($L$13-E83))</f>
        <v>0.375</v>
      </c>
      <c r="AB84" s="176"/>
    </row>
    <row r="85" spans="1:28">
      <c r="A85" s="4"/>
      <c r="B85" s="188" t="s">
        <v>112</v>
      </c>
      <c r="C85" s="172">
        <v>0.24652777777777801</v>
      </c>
      <c r="D85" s="71" t="s">
        <v>110</v>
      </c>
      <c r="E85" s="71">
        <v>0.82638888888888895</v>
      </c>
      <c r="F85" s="177">
        <f t="shared" si="26"/>
        <v>0.57986111111111094</v>
      </c>
      <c r="G85" s="71">
        <v>0.34027777777777801</v>
      </c>
      <c r="H85" s="71" t="s">
        <v>110</v>
      </c>
      <c r="I85" s="72">
        <v>0.42361111111111099</v>
      </c>
      <c r="J85" s="70"/>
      <c r="K85" s="70" t="s">
        <v>110</v>
      </c>
      <c r="L85" s="66"/>
      <c r="M85" s="171">
        <v>0.54861111111111105</v>
      </c>
      <c r="N85" s="70" t="s">
        <v>110</v>
      </c>
      <c r="O85" s="70">
        <v>0.61111111111111105</v>
      </c>
      <c r="P85" s="171"/>
      <c r="Q85" s="70" t="s">
        <v>110</v>
      </c>
      <c r="R85" s="66"/>
      <c r="S85" s="172">
        <f t="shared" si="27"/>
        <v>0.49652777777777796</v>
      </c>
      <c r="T85" s="173">
        <f t="shared" si="28"/>
        <v>10.416666666666671</v>
      </c>
      <c r="U85" s="73">
        <f t="shared" si="29"/>
        <v>0.42013888888888906</v>
      </c>
      <c r="V85" s="174">
        <f t="shared" si="30"/>
        <v>8.3333333333332982E-2</v>
      </c>
      <c r="W85" s="174">
        <f t="shared" si="31"/>
        <v>0.5034722222222221</v>
      </c>
      <c r="X85" s="69"/>
      <c r="Y85" s="62"/>
      <c r="Z85" s="175">
        <f t="shared" si="32"/>
        <v>0.42013888888888906</v>
      </c>
      <c r="AB85" s="176"/>
    </row>
    <row r="86" spans="1:28">
      <c r="A86" s="4"/>
      <c r="B86" s="188" t="s">
        <v>113</v>
      </c>
      <c r="C86" s="74">
        <v>0.24652777777777801</v>
      </c>
      <c r="D86" s="61" t="s">
        <v>110</v>
      </c>
      <c r="E86" s="61">
        <v>0.94097222222222199</v>
      </c>
      <c r="F86" s="63">
        <f t="shared" si="26"/>
        <v>0.69444444444444398</v>
      </c>
      <c r="G86" s="61">
        <v>0.43402777777777801</v>
      </c>
      <c r="H86" s="61" t="s">
        <v>110</v>
      </c>
      <c r="I86" s="64">
        <v>0.60416666666666696</v>
      </c>
      <c r="J86" s="70"/>
      <c r="K86" s="65" t="s">
        <v>110</v>
      </c>
      <c r="L86" s="66"/>
      <c r="M86" s="171">
        <v>0.60416666666666696</v>
      </c>
      <c r="N86" s="65" t="s">
        <v>110</v>
      </c>
      <c r="O86" s="70">
        <v>0.64583333333333304</v>
      </c>
      <c r="P86" s="171"/>
      <c r="Q86" s="70" t="s">
        <v>110</v>
      </c>
      <c r="R86" s="66"/>
      <c r="S86" s="172">
        <f t="shared" si="27"/>
        <v>0.52430555555555503</v>
      </c>
      <c r="T86" s="173">
        <f t="shared" si="28"/>
        <v>11.583333333333336</v>
      </c>
      <c r="U86" s="68">
        <f t="shared" si="29"/>
        <v>0.30555555555555602</v>
      </c>
      <c r="V86" s="174">
        <f t="shared" si="30"/>
        <v>0.17013888888888895</v>
      </c>
      <c r="W86" s="174">
        <f t="shared" si="31"/>
        <v>0.47569444444444497</v>
      </c>
      <c r="X86" s="69"/>
      <c r="Y86" s="62"/>
      <c r="Z86" s="175">
        <f t="shared" si="32"/>
        <v>0.42013888888888906</v>
      </c>
      <c r="AB86" s="176"/>
    </row>
    <row r="87" spans="1:28">
      <c r="A87" s="4"/>
      <c r="B87" s="188" t="s">
        <v>159</v>
      </c>
      <c r="C87" s="167">
        <v>0.25</v>
      </c>
      <c r="D87" s="71" t="s">
        <v>110</v>
      </c>
      <c r="E87" s="50">
        <v>0.99305555555555602</v>
      </c>
      <c r="F87" s="177">
        <f t="shared" si="26"/>
        <v>0.74305555555555602</v>
      </c>
      <c r="G87" s="71">
        <v>0.36111111111111099</v>
      </c>
      <c r="H87" s="71" t="s">
        <v>110</v>
      </c>
      <c r="I87" s="72">
        <v>0.52083333333333304</v>
      </c>
      <c r="J87" s="70"/>
      <c r="K87" s="70" t="s">
        <v>110</v>
      </c>
      <c r="L87" s="66"/>
      <c r="M87" s="171"/>
      <c r="N87" s="70" t="s">
        <v>110</v>
      </c>
      <c r="O87" s="70"/>
      <c r="P87" s="171"/>
      <c r="Q87" s="70" t="s">
        <v>110</v>
      </c>
      <c r="R87" s="66"/>
      <c r="S87" s="172">
        <f t="shared" si="27"/>
        <v>0.58333333333333393</v>
      </c>
      <c r="T87" s="173">
        <f t="shared" si="28"/>
        <v>14.000000000000014</v>
      </c>
      <c r="U87" s="73">
        <f t="shared" si="29"/>
        <v>0.25694444444444398</v>
      </c>
      <c r="V87" s="174">
        <f t="shared" si="30"/>
        <v>0.15972222222222204</v>
      </c>
      <c r="W87" s="174">
        <f t="shared" si="31"/>
        <v>0.41666666666666602</v>
      </c>
      <c r="X87" s="69"/>
      <c r="Y87" s="62"/>
      <c r="Z87" s="175">
        <f t="shared" si="32"/>
        <v>0.30902777777777801</v>
      </c>
      <c r="AB87" s="176"/>
    </row>
    <row r="88" spans="1:28">
      <c r="A88" s="4"/>
      <c r="B88" s="116" t="s">
        <v>165</v>
      </c>
      <c r="C88" s="74">
        <v>0.27430555555555602</v>
      </c>
      <c r="D88" s="61" t="s">
        <v>110</v>
      </c>
      <c r="E88" s="62">
        <v>0.85763888888888895</v>
      </c>
      <c r="F88" s="63">
        <f t="shared" si="26"/>
        <v>0.58333333333333293</v>
      </c>
      <c r="G88" s="61"/>
      <c r="H88" s="61" t="s">
        <v>110</v>
      </c>
      <c r="I88" s="64"/>
      <c r="J88" s="65"/>
      <c r="K88" s="65" t="s">
        <v>110</v>
      </c>
      <c r="L88" s="75"/>
      <c r="M88" s="67"/>
      <c r="N88" s="65" t="s">
        <v>110</v>
      </c>
      <c r="O88" s="65"/>
      <c r="P88" s="67"/>
      <c r="Q88" s="65" t="s">
        <v>110</v>
      </c>
      <c r="R88" s="66"/>
      <c r="S88" s="172">
        <f t="shared" si="27"/>
        <v>0.58333333333333293</v>
      </c>
      <c r="T88" s="173">
        <f t="shared" si="28"/>
        <v>13.999999999999989</v>
      </c>
      <c r="U88" s="68">
        <f t="shared" si="29"/>
        <v>0.41666666666666707</v>
      </c>
      <c r="V88" s="174">
        <f t="shared" si="30"/>
        <v>0</v>
      </c>
      <c r="W88" s="174">
        <f t="shared" si="31"/>
        <v>0.41666666666666707</v>
      </c>
      <c r="X88" s="69"/>
      <c r="Y88" s="62"/>
      <c r="Z88" s="175">
        <f t="shared" si="32"/>
        <v>0.28125</v>
      </c>
      <c r="AB88" s="176"/>
    </row>
    <row r="89" spans="1:28">
      <c r="A89" s="4"/>
      <c r="B89" s="188" t="s">
        <v>166</v>
      </c>
      <c r="C89" s="74">
        <v>0.3125</v>
      </c>
      <c r="D89" s="61" t="s">
        <v>110</v>
      </c>
      <c r="E89" s="62">
        <v>0.84027777777777801</v>
      </c>
      <c r="F89" s="63">
        <f t="shared" si="26"/>
        <v>0.52777777777777801</v>
      </c>
      <c r="G89" s="61">
        <v>0.5</v>
      </c>
      <c r="H89" s="61" t="s">
        <v>110</v>
      </c>
      <c r="I89" s="64">
        <v>0.57291666666666696</v>
      </c>
      <c r="J89" s="70"/>
      <c r="K89" s="70" t="s">
        <v>110</v>
      </c>
      <c r="L89" s="66"/>
      <c r="M89" s="171">
        <v>0.57291666666666696</v>
      </c>
      <c r="N89" s="70" t="s">
        <v>110</v>
      </c>
      <c r="O89" s="70">
        <v>0.65625</v>
      </c>
      <c r="P89" s="171"/>
      <c r="Q89" s="70" t="s">
        <v>110</v>
      </c>
      <c r="R89" s="66"/>
      <c r="S89" s="172">
        <f t="shared" si="27"/>
        <v>0.45486111111111105</v>
      </c>
      <c r="T89" s="173">
        <f t="shared" si="28"/>
        <v>8.9166666666666714</v>
      </c>
      <c r="U89" s="68">
        <f t="shared" si="29"/>
        <v>0.47222222222222199</v>
      </c>
      <c r="V89" s="174">
        <f t="shared" si="30"/>
        <v>7.2916666666666963E-2</v>
      </c>
      <c r="W89" s="174">
        <f t="shared" si="31"/>
        <v>0.54513888888888895</v>
      </c>
      <c r="X89" s="69"/>
      <c r="Y89" s="6"/>
      <c r="Z89" s="187">
        <f t="shared" si="32"/>
        <v>0.45486111111111105</v>
      </c>
      <c r="AB89" s="176"/>
    </row>
    <row r="90" spans="1:28">
      <c r="A90" s="4"/>
      <c r="B90" s="4"/>
      <c r="C90" s="8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76">
        <f>SUM(S82,S84:S89)*24</f>
        <v>81.666666666666671</v>
      </c>
      <c r="T90" s="77">
        <f>SUM(T82,T84:T89)</f>
        <v>77.166666666666686</v>
      </c>
      <c r="U90" s="6"/>
      <c r="V90" s="4"/>
      <c r="W90" s="78">
        <f>SUM(W82,W84:W89)*24</f>
        <v>86.333333333333329</v>
      </c>
      <c r="X90" s="79"/>
      <c r="Y90" s="79"/>
      <c r="Z90" s="19"/>
    </row>
    <row r="91" spans="1:28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6"/>
      <c r="U91" s="6"/>
      <c r="V91" s="4"/>
      <c r="W91" s="4"/>
      <c r="X91" s="4"/>
      <c r="Y91" s="4"/>
      <c r="Z91" s="4"/>
    </row>
  </sheetData>
  <pageMargins left="0.7" right="0.7" top="0.75" bottom="0.75" header="0.511811023622047" footer="0.3"/>
  <pageSetup paperSize="9" scale="95" orientation="landscape" horizontalDpi="300" verticalDpi="300"/>
  <headerFooter>
    <oddFooter>&amp;C_x005F_x000D_&amp;1#&amp;"Aptos,Normal"&amp;10&amp;Kff0000  C1 - Internal</oddFooter>
  </headerFooter>
  <rowBreaks count="2" manualBreakCount="2">
    <brk id="41" max="16383" man="1"/>
    <brk id="7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93"/>
  <sheetViews>
    <sheetView topLeftCell="A18" zoomScaleNormal="100" workbookViewId="0">
      <selection activeCell="E45" sqref="E45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242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227</v>
      </c>
      <c r="P5" s="6"/>
      <c r="Q5" s="4"/>
      <c r="R5" s="11" t="s">
        <v>74</v>
      </c>
      <c r="S5" s="13"/>
      <c r="T5" s="15" t="s">
        <v>243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164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>
        <v>0.25694444444444398</v>
      </c>
      <c r="D16" s="61" t="s">
        <v>110</v>
      </c>
      <c r="E16" s="62">
        <v>0.85416666666666696</v>
      </c>
      <c r="F16" s="63">
        <f t="shared" ref="F16:F23" si="0">(E16-C16)</f>
        <v>0.59722222222222299</v>
      </c>
      <c r="G16" s="61">
        <v>0.34375</v>
      </c>
      <c r="H16" s="61" t="s">
        <v>110</v>
      </c>
      <c r="I16" s="64">
        <v>0.47916666666666702</v>
      </c>
      <c r="J16" s="65"/>
      <c r="K16" s="65" t="s">
        <v>110</v>
      </c>
      <c r="L16" s="66"/>
      <c r="M16" s="171">
        <v>0.47916666666666702</v>
      </c>
      <c r="N16" s="65" t="s">
        <v>110</v>
      </c>
      <c r="O16" s="65">
        <v>0.52083333333333304</v>
      </c>
      <c r="P16" s="67"/>
      <c r="Q16" s="65" t="s">
        <v>110</v>
      </c>
      <c r="R16" s="66"/>
      <c r="S16" s="172">
        <f t="shared" ref="S16:S23" si="1">(F16-((I16-G16)))</f>
        <v>0.46180555555555597</v>
      </c>
      <c r="T16" s="173">
        <f t="shared" ref="T16:T23" si="2">(F16-((I16-G16)+(L16-J16)+(O16-M16)+(R16-P16)))*24</f>
        <v>10.083333333333359</v>
      </c>
      <c r="U16" s="68">
        <f t="shared" ref="U16:U23" si="3">(($J$13+C16)+($L$13-E16))</f>
        <v>0.40277777777777701</v>
      </c>
      <c r="V16" s="174">
        <f t="shared" ref="V16:V23" si="4">(I16-G16)</f>
        <v>0.13541666666666702</v>
      </c>
      <c r="W16" s="174">
        <f t="shared" ref="W16:W23" si="5">(V16+U16)</f>
        <v>0.53819444444444398</v>
      </c>
      <c r="X16" s="69"/>
      <c r="Y16" s="62"/>
      <c r="Z16" s="194">
        <f>SUM(($J$13+C16)+($L$13-E23))</f>
        <v>0.3125</v>
      </c>
      <c r="AB16" s="176"/>
    </row>
    <row r="17" spans="1:28">
      <c r="A17" s="4"/>
      <c r="B17" s="116" t="s">
        <v>111</v>
      </c>
      <c r="C17" s="60">
        <v>0.24652777777777801</v>
      </c>
      <c r="D17" s="61" t="s">
        <v>110</v>
      </c>
      <c r="E17" s="62">
        <v>0.94097222222222199</v>
      </c>
      <c r="F17" s="63">
        <f t="shared" si="0"/>
        <v>0.69444444444444398</v>
      </c>
      <c r="G17" s="61">
        <v>0.38194444444444398</v>
      </c>
      <c r="H17" s="61" t="s">
        <v>110</v>
      </c>
      <c r="I17" s="64">
        <v>0.58333333333333304</v>
      </c>
      <c r="J17" s="70"/>
      <c r="K17" s="65" t="s">
        <v>110</v>
      </c>
      <c r="L17" s="66"/>
      <c r="M17" s="171">
        <v>0.58333333333333304</v>
      </c>
      <c r="N17" s="65" t="s">
        <v>110</v>
      </c>
      <c r="O17" s="70">
        <v>0.64583333333333304</v>
      </c>
      <c r="P17" s="67"/>
      <c r="Q17" s="65" t="s">
        <v>110</v>
      </c>
      <c r="R17" s="66"/>
      <c r="S17" s="172">
        <f t="shared" si="1"/>
        <v>0.49305555555555491</v>
      </c>
      <c r="T17" s="173">
        <f t="shared" si="2"/>
        <v>10.333333333333318</v>
      </c>
      <c r="U17" s="68">
        <f t="shared" si="3"/>
        <v>0.30555555555555602</v>
      </c>
      <c r="V17" s="174">
        <f t="shared" si="4"/>
        <v>0.20138888888888906</v>
      </c>
      <c r="W17" s="174">
        <f t="shared" si="5"/>
        <v>0.50694444444444509</v>
      </c>
      <c r="X17" s="69"/>
      <c r="Y17" s="62"/>
      <c r="Z17" s="175">
        <f>SUM(($J$13+C17)+($L$13-E16))</f>
        <v>0.39236111111111105</v>
      </c>
      <c r="AB17" s="176"/>
    </row>
    <row r="18" spans="1:28">
      <c r="A18" s="4"/>
      <c r="B18" s="188" t="s">
        <v>112</v>
      </c>
      <c r="C18" s="60">
        <v>0.24652777777777801</v>
      </c>
      <c r="D18" s="61" t="s">
        <v>110</v>
      </c>
      <c r="E18" s="62">
        <v>0.88194444444444398</v>
      </c>
      <c r="F18" s="63">
        <f t="shared" si="0"/>
        <v>0.63541666666666596</v>
      </c>
      <c r="G18" s="61">
        <v>0.61111111111111105</v>
      </c>
      <c r="H18" s="61" t="s">
        <v>110</v>
      </c>
      <c r="I18" s="64">
        <v>0.73611111111111105</v>
      </c>
      <c r="J18" s="70"/>
      <c r="K18" s="65" t="s">
        <v>110</v>
      </c>
      <c r="L18" s="66"/>
      <c r="M18" s="171">
        <v>0.38194444444444398</v>
      </c>
      <c r="N18" s="65" t="s">
        <v>110</v>
      </c>
      <c r="O18" s="70">
        <v>0.4375</v>
      </c>
      <c r="P18" s="171"/>
      <c r="Q18" s="70" t="s">
        <v>110</v>
      </c>
      <c r="R18" s="66"/>
      <c r="S18" s="172">
        <f t="shared" si="1"/>
        <v>0.51041666666666596</v>
      </c>
      <c r="T18" s="173">
        <f t="shared" si="2"/>
        <v>10.916666666666639</v>
      </c>
      <c r="U18" s="68">
        <f t="shared" si="3"/>
        <v>0.36458333333333404</v>
      </c>
      <c r="V18" s="174">
        <f t="shared" si="4"/>
        <v>0.125</v>
      </c>
      <c r="W18" s="174">
        <f t="shared" si="5"/>
        <v>0.48958333333333404</v>
      </c>
      <c r="X18" s="69"/>
      <c r="Y18" s="62"/>
      <c r="Z18" s="175">
        <f>SUM(($J$13+C18)+($L$13-E17))</f>
        <v>0.30555555555555602</v>
      </c>
      <c r="AB18" s="176"/>
    </row>
    <row r="19" spans="1:28">
      <c r="A19" s="4"/>
      <c r="B19" s="188" t="s">
        <v>113</v>
      </c>
      <c r="C19" s="167">
        <v>0.25</v>
      </c>
      <c r="D19" s="71" t="s">
        <v>110</v>
      </c>
      <c r="E19" s="71">
        <v>0.88194444444444398</v>
      </c>
      <c r="F19" s="177">
        <f t="shared" si="0"/>
        <v>0.63194444444444398</v>
      </c>
      <c r="G19" s="71">
        <v>0.68402777777777801</v>
      </c>
      <c r="H19" s="71" t="s">
        <v>110</v>
      </c>
      <c r="I19" s="72">
        <v>0.73611111111111105</v>
      </c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0.57986111111111094</v>
      </c>
      <c r="T19" s="173">
        <f t="shared" si="2"/>
        <v>13.916666666666663</v>
      </c>
      <c r="U19" s="73">
        <f t="shared" si="3"/>
        <v>0.36805555555555602</v>
      </c>
      <c r="V19" s="174">
        <f t="shared" si="4"/>
        <v>5.2083333333333037E-2</v>
      </c>
      <c r="W19" s="174">
        <f t="shared" si="5"/>
        <v>0.42013888888888906</v>
      </c>
      <c r="X19" s="69"/>
      <c r="Y19" s="62"/>
      <c r="Z19" s="175">
        <f>SUM(($J$13+C19)+($L$13-E18))</f>
        <v>0.36805555555555602</v>
      </c>
      <c r="AB19" s="176"/>
    </row>
    <row r="20" spans="1:28">
      <c r="A20" s="4"/>
      <c r="B20" s="189" t="s">
        <v>115</v>
      </c>
      <c r="C20" s="123">
        <v>0.25694444444444398</v>
      </c>
      <c r="D20" s="88" t="s">
        <v>110</v>
      </c>
      <c r="E20" s="88">
        <v>0.69791666666666696</v>
      </c>
      <c r="F20" s="89">
        <f t="shared" si="0"/>
        <v>0.44097222222222299</v>
      </c>
      <c r="G20" s="88"/>
      <c r="H20" s="88" t="s">
        <v>110</v>
      </c>
      <c r="I20" s="90"/>
      <c r="J20" s="182"/>
      <c r="K20" s="91" t="s">
        <v>110</v>
      </c>
      <c r="L20" s="183"/>
      <c r="M20" s="184"/>
      <c r="N20" s="91" t="s">
        <v>110</v>
      </c>
      <c r="O20" s="182"/>
      <c r="P20" s="184"/>
      <c r="Q20" s="182" t="s">
        <v>110</v>
      </c>
      <c r="R20" s="183"/>
      <c r="S20" s="185">
        <f t="shared" si="1"/>
        <v>0.44097222222222299</v>
      </c>
      <c r="T20" s="186">
        <f t="shared" si="2"/>
        <v>10.583333333333352</v>
      </c>
      <c r="U20" s="93">
        <f t="shared" si="3"/>
        <v>0.55902777777777701</v>
      </c>
      <c r="V20" s="178">
        <f t="shared" si="4"/>
        <v>0</v>
      </c>
      <c r="W20" s="178">
        <f t="shared" si="5"/>
        <v>0.55902777777777701</v>
      </c>
      <c r="X20" s="69"/>
      <c r="Y20" s="62"/>
      <c r="Z20" s="187">
        <f>SUM(($J$13+C20)+($L$13-E19))</f>
        <v>0.375</v>
      </c>
      <c r="AB20" s="176"/>
    </row>
    <row r="21" spans="1:28">
      <c r="A21" s="4"/>
      <c r="B21" s="120" t="s">
        <v>115</v>
      </c>
      <c r="C21" s="102">
        <v>0.72569444444444398</v>
      </c>
      <c r="D21" s="96" t="s">
        <v>110</v>
      </c>
      <c r="E21" s="96">
        <v>0.94097222222222199</v>
      </c>
      <c r="F21" s="97">
        <f t="shared" si="0"/>
        <v>0.21527777777777801</v>
      </c>
      <c r="G21" s="96"/>
      <c r="H21" s="96" t="s">
        <v>110</v>
      </c>
      <c r="I21" s="98"/>
      <c r="J21" s="99"/>
      <c r="K21" s="99" t="s">
        <v>110</v>
      </c>
      <c r="L21" s="100"/>
      <c r="M21" s="101"/>
      <c r="N21" s="99" t="s">
        <v>110</v>
      </c>
      <c r="O21" s="99"/>
      <c r="P21" s="101"/>
      <c r="Q21" s="99" t="s">
        <v>110</v>
      </c>
      <c r="R21" s="100"/>
      <c r="S21" s="102">
        <f t="shared" si="1"/>
        <v>0.21527777777777801</v>
      </c>
      <c r="T21" s="103">
        <f t="shared" si="2"/>
        <v>5.1666666666666723</v>
      </c>
      <c r="U21" s="104">
        <f t="shared" si="3"/>
        <v>0.78472222222222199</v>
      </c>
      <c r="V21" s="94">
        <f t="shared" si="4"/>
        <v>0</v>
      </c>
      <c r="W21" s="94">
        <f t="shared" si="5"/>
        <v>0.78472222222222199</v>
      </c>
      <c r="X21" s="69"/>
      <c r="Y21" s="62"/>
      <c r="Z21" s="105">
        <f>SUM(($J$13+C21)+($L$13-E12))</f>
        <v>1.725694444444444</v>
      </c>
      <c r="AB21" s="176"/>
    </row>
    <row r="22" spans="1:28">
      <c r="A22" s="4"/>
      <c r="B22" s="116" t="s">
        <v>203</v>
      </c>
      <c r="C22" s="74">
        <v>0.29513888888888901</v>
      </c>
      <c r="D22" s="61" t="s">
        <v>110</v>
      </c>
      <c r="E22" s="61">
        <v>0.92013888888888895</v>
      </c>
      <c r="F22" s="63">
        <f t="shared" si="0"/>
        <v>0.625</v>
      </c>
      <c r="G22" s="61">
        <v>0.5</v>
      </c>
      <c r="H22" s="61" t="s">
        <v>110</v>
      </c>
      <c r="I22" s="68">
        <v>0.54166666666666696</v>
      </c>
      <c r="J22" s="65"/>
      <c r="K22" s="65" t="s">
        <v>110</v>
      </c>
      <c r="L22" s="75"/>
      <c r="M22" s="67"/>
      <c r="N22" s="65" t="s">
        <v>110</v>
      </c>
      <c r="O22" s="65"/>
      <c r="P22" s="67"/>
      <c r="Q22" s="65" t="s">
        <v>110</v>
      </c>
      <c r="R22" s="66"/>
      <c r="S22" s="172">
        <f t="shared" si="1"/>
        <v>0.58333333333333304</v>
      </c>
      <c r="T22" s="173">
        <f t="shared" si="2"/>
        <v>13.999999999999993</v>
      </c>
      <c r="U22" s="68">
        <f t="shared" si="3"/>
        <v>0.37500000000000006</v>
      </c>
      <c r="V22" s="174">
        <f t="shared" si="4"/>
        <v>4.1666666666666963E-2</v>
      </c>
      <c r="W22" s="174">
        <f t="shared" si="5"/>
        <v>0.41666666666666702</v>
      </c>
      <c r="X22" s="69"/>
      <c r="Y22" s="62"/>
      <c r="Z22" s="194">
        <f>SUM(($J$13+C22)+($L$13-E21))</f>
        <v>0.35416666666666702</v>
      </c>
      <c r="AB22" s="176"/>
    </row>
    <row r="23" spans="1:28">
      <c r="A23" s="4"/>
      <c r="B23" s="188" t="s">
        <v>166</v>
      </c>
      <c r="C23" s="74">
        <v>0.40972222222222199</v>
      </c>
      <c r="D23" s="61" t="s">
        <v>110</v>
      </c>
      <c r="E23" s="62">
        <v>0.94444444444444398</v>
      </c>
      <c r="F23" s="63">
        <f t="shared" si="0"/>
        <v>0.53472222222222199</v>
      </c>
      <c r="G23" s="61"/>
      <c r="H23" s="61" t="s">
        <v>110</v>
      </c>
      <c r="I23" s="64"/>
      <c r="J23" s="70"/>
      <c r="K23" s="70" t="s">
        <v>110</v>
      </c>
      <c r="L23" s="66"/>
      <c r="M23" s="171"/>
      <c r="N23" s="70" t="s">
        <v>110</v>
      </c>
      <c r="O23" s="70"/>
      <c r="P23" s="171"/>
      <c r="Q23" s="70" t="s">
        <v>110</v>
      </c>
      <c r="R23" s="66"/>
      <c r="S23" s="172">
        <f t="shared" si="1"/>
        <v>0.53472222222222199</v>
      </c>
      <c r="T23" s="173">
        <f t="shared" si="2"/>
        <v>12.833333333333329</v>
      </c>
      <c r="U23" s="68">
        <f t="shared" si="3"/>
        <v>0.46527777777777801</v>
      </c>
      <c r="V23" s="174">
        <f t="shared" si="4"/>
        <v>0</v>
      </c>
      <c r="W23" s="174">
        <f t="shared" si="5"/>
        <v>0.46527777777777801</v>
      </c>
      <c r="X23" s="69"/>
      <c r="Y23" s="6"/>
      <c r="Z23" s="187">
        <f>SUM(($J$13+C23)+($L$13-E22))</f>
        <v>0.48958333333333304</v>
      </c>
      <c r="AB23" s="176"/>
    </row>
    <row r="24" spans="1:28">
      <c r="A24" s="4"/>
      <c r="B24" s="4"/>
      <c r="C24" s="81"/>
      <c r="D24" s="4"/>
      <c r="E24" s="4"/>
      <c r="F24" s="4"/>
      <c r="G24" s="4"/>
      <c r="H24" s="4" t="s">
        <v>64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76">
        <f>SUM(S16:S20,S22:S23)*24</f>
        <v>86.499999999999972</v>
      </c>
      <c r="T24" s="77">
        <f>SUM(T16:T20,T22:T23)</f>
        <v>82.666666666666643</v>
      </c>
      <c r="U24" s="6"/>
      <c r="V24" s="4"/>
      <c r="W24" s="78">
        <f>SUM(W16:W20,W22:W23)*24</f>
        <v>81.500000000000028</v>
      </c>
      <c r="X24" s="79"/>
      <c r="Y24" s="79"/>
      <c r="Z24" s="19"/>
    </row>
    <row r="25" spans="1:2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</row>
    <row r="27" spans="1:28">
      <c r="A27" s="4"/>
      <c r="B27" s="193" t="s">
        <v>145</v>
      </c>
      <c r="C27" s="172">
        <v>0.33333333333333298</v>
      </c>
      <c r="D27" s="71" t="s">
        <v>110</v>
      </c>
      <c r="E27" s="50">
        <v>0.86111111111111105</v>
      </c>
      <c r="F27" s="177">
        <f t="shared" ref="F27:F46" si="6">(E27-C27)</f>
        <v>0.52777777777777812</v>
      </c>
      <c r="G27" s="71">
        <v>0.47916666666666702</v>
      </c>
      <c r="H27" s="71" t="s">
        <v>110</v>
      </c>
      <c r="I27" s="72">
        <v>0.54166666666666696</v>
      </c>
      <c r="J27" s="70"/>
      <c r="K27" s="70" t="s">
        <v>110</v>
      </c>
      <c r="L27" s="66"/>
      <c r="M27" s="171"/>
      <c r="N27" s="70" t="s">
        <v>110</v>
      </c>
      <c r="O27" s="70"/>
      <c r="P27" s="171"/>
      <c r="Q27" s="70" t="s">
        <v>110</v>
      </c>
      <c r="R27" s="66"/>
      <c r="S27" s="172">
        <f t="shared" ref="S27:S46" si="7">(F27-((I27-G27)))</f>
        <v>0.46527777777777818</v>
      </c>
      <c r="T27" s="173">
        <f t="shared" ref="T27:T46" si="8">(F27-((I27-G27)+(L27-J27)+(O27-M27)+(R27-P27)))*24</f>
        <v>11.166666666666677</v>
      </c>
      <c r="U27" s="73">
        <f t="shared" ref="U27:U46" si="9">(($J$13+C27)+($L$13-E27))</f>
        <v>0.47222222222222193</v>
      </c>
      <c r="V27" s="174">
        <f t="shared" ref="V27:V46" si="10">(I27-G27)</f>
        <v>6.2499999999999944E-2</v>
      </c>
      <c r="W27" s="174">
        <f t="shared" ref="W27:W46" si="11">(V27+U27)</f>
        <v>0.53472222222222188</v>
      </c>
      <c r="X27" s="69"/>
      <c r="Y27" s="62"/>
      <c r="Z27" s="175">
        <f>SUM(($J$13+C27)+($L$13-E25))</f>
        <v>1.333333333333333</v>
      </c>
      <c r="AB27" s="176"/>
    </row>
    <row r="28" spans="1:28">
      <c r="A28" s="4"/>
      <c r="B28" s="193" t="s">
        <v>146</v>
      </c>
      <c r="C28" s="167">
        <v>0.21875</v>
      </c>
      <c r="D28" s="71" t="s">
        <v>110</v>
      </c>
      <c r="E28" s="50">
        <v>0.97222222222222199</v>
      </c>
      <c r="F28" s="177">
        <f t="shared" si="6"/>
        <v>0.75347222222222199</v>
      </c>
      <c r="G28" s="71">
        <v>0.43402777777777801</v>
      </c>
      <c r="H28" s="71" t="s">
        <v>110</v>
      </c>
      <c r="I28" s="72">
        <v>0.6875</v>
      </c>
      <c r="J28" s="70"/>
      <c r="K28" s="70" t="s">
        <v>110</v>
      </c>
      <c r="L28" s="66"/>
      <c r="M28" s="171"/>
      <c r="N28" s="70" t="s">
        <v>110</v>
      </c>
      <c r="O28" s="70"/>
      <c r="P28" s="171"/>
      <c r="Q28" s="70" t="s">
        <v>110</v>
      </c>
      <c r="R28" s="66"/>
      <c r="S28" s="172">
        <f t="shared" si="7"/>
        <v>0.5</v>
      </c>
      <c r="T28" s="173">
        <f t="shared" si="8"/>
        <v>12</v>
      </c>
      <c r="U28" s="73">
        <f t="shared" si="9"/>
        <v>0.24652777777777801</v>
      </c>
      <c r="V28" s="174">
        <f t="shared" si="10"/>
        <v>0.25347222222222199</v>
      </c>
      <c r="W28" s="174">
        <f t="shared" si="11"/>
        <v>0.5</v>
      </c>
      <c r="X28" s="69"/>
      <c r="Y28" s="62"/>
      <c r="Z28" s="175">
        <f>SUM(($J$13+C28)+($L$13-E27))</f>
        <v>0.35763888888888895</v>
      </c>
      <c r="AB28" s="176"/>
    </row>
    <row r="29" spans="1:28">
      <c r="A29" s="4"/>
      <c r="B29" s="193" t="s">
        <v>147</v>
      </c>
      <c r="C29" s="167">
        <v>0.39236111111111099</v>
      </c>
      <c r="D29" s="71" t="s">
        <v>110</v>
      </c>
      <c r="E29" s="50">
        <v>0.94444444444444398</v>
      </c>
      <c r="F29" s="177">
        <f t="shared" si="6"/>
        <v>0.55208333333333304</v>
      </c>
      <c r="G29" s="71"/>
      <c r="H29" s="71" t="s">
        <v>110</v>
      </c>
      <c r="I29" s="72"/>
      <c r="J29" s="70"/>
      <c r="K29" s="70" t="s">
        <v>110</v>
      </c>
      <c r="L29" s="66"/>
      <c r="M29" s="171"/>
      <c r="N29" s="70" t="s">
        <v>110</v>
      </c>
      <c r="O29" s="70"/>
      <c r="P29" s="171"/>
      <c r="Q29" s="70" t="s">
        <v>110</v>
      </c>
      <c r="R29" s="66"/>
      <c r="S29" s="172">
        <f t="shared" si="7"/>
        <v>0.55208333333333304</v>
      </c>
      <c r="T29" s="173">
        <f t="shared" si="8"/>
        <v>13.249999999999993</v>
      </c>
      <c r="U29" s="73">
        <f t="shared" si="9"/>
        <v>0.44791666666666702</v>
      </c>
      <c r="V29" s="174">
        <f t="shared" si="10"/>
        <v>0</v>
      </c>
      <c r="W29" s="174">
        <f t="shared" si="11"/>
        <v>0.44791666666666702</v>
      </c>
      <c r="X29" s="69"/>
      <c r="Y29" s="62"/>
      <c r="Z29" s="175">
        <f>SUM(($J$13+C29)+($L$13-E27))</f>
        <v>0.53125</v>
      </c>
      <c r="AB29" s="176"/>
    </row>
    <row r="30" spans="1:28">
      <c r="A30" s="4"/>
      <c r="B30" s="193" t="s">
        <v>217</v>
      </c>
      <c r="C30" s="167">
        <v>0.25</v>
      </c>
      <c r="D30" s="71" t="s">
        <v>110</v>
      </c>
      <c r="E30" s="50">
        <v>0.83333333333333304</v>
      </c>
      <c r="F30" s="177">
        <f t="shared" si="6"/>
        <v>0.58333333333333304</v>
      </c>
      <c r="G30" s="71"/>
      <c r="H30" s="71" t="s">
        <v>110</v>
      </c>
      <c r="I30" s="72"/>
      <c r="J30" s="70"/>
      <c r="K30" s="70" t="s">
        <v>110</v>
      </c>
      <c r="L30" s="66"/>
      <c r="M30" s="171"/>
      <c r="N30" s="70" t="s">
        <v>110</v>
      </c>
      <c r="O30" s="70"/>
      <c r="P30" s="171"/>
      <c r="Q30" s="70" t="s">
        <v>110</v>
      </c>
      <c r="R30" s="66"/>
      <c r="S30" s="172">
        <f t="shared" si="7"/>
        <v>0.58333333333333304</v>
      </c>
      <c r="T30" s="173">
        <f t="shared" si="8"/>
        <v>13.999999999999993</v>
      </c>
      <c r="U30" s="73">
        <f t="shared" si="9"/>
        <v>0.41666666666666696</v>
      </c>
      <c r="V30" s="174">
        <f t="shared" si="10"/>
        <v>0</v>
      </c>
      <c r="W30" s="174">
        <f t="shared" si="11"/>
        <v>0.41666666666666696</v>
      </c>
      <c r="X30" s="69"/>
      <c r="Y30" s="62"/>
      <c r="Z30" s="175">
        <f>SUM(($J$13+C30)+($L$13-E29))</f>
        <v>0.30555555555555602</v>
      </c>
      <c r="AB30" s="176"/>
    </row>
    <row r="31" spans="1:28">
      <c r="A31" s="4"/>
      <c r="B31" s="193" t="s">
        <v>218</v>
      </c>
      <c r="C31" s="167">
        <v>0.38541666666666702</v>
      </c>
      <c r="D31" s="71" t="s">
        <v>110</v>
      </c>
      <c r="E31" s="50">
        <v>0.94444444444444398</v>
      </c>
      <c r="F31" s="177">
        <f t="shared" si="6"/>
        <v>0.55902777777777701</v>
      </c>
      <c r="G31" s="71"/>
      <c r="H31" s="71" t="s">
        <v>110</v>
      </c>
      <c r="I31" s="72"/>
      <c r="J31" s="70"/>
      <c r="K31" s="70" t="s">
        <v>110</v>
      </c>
      <c r="L31" s="66"/>
      <c r="M31" s="171"/>
      <c r="N31" s="70" t="s">
        <v>110</v>
      </c>
      <c r="O31" s="70"/>
      <c r="P31" s="171"/>
      <c r="Q31" s="70" t="s">
        <v>110</v>
      </c>
      <c r="R31" s="66"/>
      <c r="S31" s="172">
        <f t="shared" si="7"/>
        <v>0.55902777777777701</v>
      </c>
      <c r="T31" s="173">
        <f t="shared" si="8"/>
        <v>13.416666666666648</v>
      </c>
      <c r="U31" s="73">
        <f t="shared" si="9"/>
        <v>0.44097222222222304</v>
      </c>
      <c r="V31" s="174">
        <f t="shared" si="10"/>
        <v>0</v>
      </c>
      <c r="W31" s="174">
        <f t="shared" si="11"/>
        <v>0.44097222222222304</v>
      </c>
      <c r="X31" s="69"/>
      <c r="Y31" s="62"/>
      <c r="Z31" s="175">
        <f>SUM(($J$13+C31)+($L$13-E30))</f>
        <v>0.55208333333333393</v>
      </c>
      <c r="AB31" s="176"/>
    </row>
    <row r="32" spans="1:28">
      <c r="A32" s="4"/>
      <c r="B32" s="193" t="s">
        <v>150</v>
      </c>
      <c r="C32" s="167">
        <v>0.39236111111111099</v>
      </c>
      <c r="D32" s="71" t="s">
        <v>110</v>
      </c>
      <c r="E32" s="50">
        <v>0.94444444444444398</v>
      </c>
      <c r="F32" s="177">
        <f t="shared" si="6"/>
        <v>0.55208333333333304</v>
      </c>
      <c r="G32" s="71"/>
      <c r="H32" s="71" t="s">
        <v>110</v>
      </c>
      <c r="I32" s="72"/>
      <c r="J32" s="70"/>
      <c r="K32" s="70" t="s">
        <v>110</v>
      </c>
      <c r="L32" s="66"/>
      <c r="M32" s="171"/>
      <c r="N32" s="70" t="s">
        <v>110</v>
      </c>
      <c r="O32" s="70"/>
      <c r="P32" s="171"/>
      <c r="Q32" s="70" t="s">
        <v>110</v>
      </c>
      <c r="R32" s="66"/>
      <c r="S32" s="172">
        <f t="shared" si="7"/>
        <v>0.55208333333333304</v>
      </c>
      <c r="T32" s="173">
        <f t="shared" si="8"/>
        <v>13.249999999999993</v>
      </c>
      <c r="U32" s="73">
        <f t="shared" si="9"/>
        <v>0.44791666666666702</v>
      </c>
      <c r="V32" s="174">
        <f t="shared" si="10"/>
        <v>0</v>
      </c>
      <c r="W32" s="174">
        <f t="shared" si="11"/>
        <v>0.44791666666666702</v>
      </c>
      <c r="X32" s="69"/>
      <c r="Y32" s="62"/>
      <c r="Z32" s="175">
        <f>SUM(($J$13+C32)+($L$13-E30))</f>
        <v>0.5590277777777779</v>
      </c>
      <c r="AB32" s="176"/>
    </row>
    <row r="33" spans="1:28">
      <c r="A33" s="4"/>
      <c r="B33" s="195" t="s">
        <v>207</v>
      </c>
      <c r="C33" s="123">
        <v>0.25694444444444398</v>
      </c>
      <c r="D33" s="88" t="s">
        <v>110</v>
      </c>
      <c r="E33" s="88">
        <v>0.69791666666666696</v>
      </c>
      <c r="F33" s="89">
        <f t="shared" si="6"/>
        <v>0.44097222222222299</v>
      </c>
      <c r="G33" s="88"/>
      <c r="H33" s="88" t="s">
        <v>110</v>
      </c>
      <c r="I33" s="90"/>
      <c r="J33" s="182"/>
      <c r="K33" s="91" t="s">
        <v>110</v>
      </c>
      <c r="L33" s="183"/>
      <c r="M33" s="184"/>
      <c r="N33" s="91" t="s">
        <v>110</v>
      </c>
      <c r="O33" s="182"/>
      <c r="P33" s="184"/>
      <c r="Q33" s="182" t="s">
        <v>110</v>
      </c>
      <c r="R33" s="183"/>
      <c r="S33" s="185">
        <f t="shared" si="7"/>
        <v>0.44097222222222299</v>
      </c>
      <c r="T33" s="186">
        <f t="shared" si="8"/>
        <v>10.583333333333352</v>
      </c>
      <c r="U33" s="93">
        <f t="shared" si="9"/>
        <v>0.55902777777777701</v>
      </c>
      <c r="V33" s="178">
        <f t="shared" si="10"/>
        <v>0</v>
      </c>
      <c r="W33" s="178">
        <f t="shared" si="11"/>
        <v>0.55902777777777701</v>
      </c>
      <c r="X33" s="69"/>
      <c r="Y33" s="62"/>
      <c r="Z33" s="187">
        <f>SUM(($J$13+C33)+($L$13-E18))</f>
        <v>0.375</v>
      </c>
      <c r="AB33" s="176"/>
    </row>
    <row r="34" spans="1:28">
      <c r="A34" s="4"/>
      <c r="B34" s="119" t="s">
        <v>207</v>
      </c>
      <c r="C34" s="102">
        <v>0.72569444444444398</v>
      </c>
      <c r="D34" s="96" t="s">
        <v>110</v>
      </c>
      <c r="E34" s="96">
        <v>0.94097222222222199</v>
      </c>
      <c r="F34" s="97">
        <f t="shared" si="6"/>
        <v>0.21527777777777801</v>
      </c>
      <c r="G34" s="96"/>
      <c r="H34" s="96" t="s">
        <v>110</v>
      </c>
      <c r="I34" s="98"/>
      <c r="J34" s="99"/>
      <c r="K34" s="99" t="s">
        <v>110</v>
      </c>
      <c r="L34" s="100"/>
      <c r="M34" s="101"/>
      <c r="N34" s="99" t="s">
        <v>110</v>
      </c>
      <c r="O34" s="99"/>
      <c r="P34" s="101"/>
      <c r="Q34" s="99" t="s">
        <v>110</v>
      </c>
      <c r="R34" s="100"/>
      <c r="S34" s="102">
        <f t="shared" si="7"/>
        <v>0.21527777777777801</v>
      </c>
      <c r="T34" s="103">
        <f t="shared" si="8"/>
        <v>5.1666666666666723</v>
      </c>
      <c r="U34" s="104">
        <f t="shared" si="9"/>
        <v>0.78472222222222199</v>
      </c>
      <c r="V34" s="94">
        <f t="shared" si="10"/>
        <v>0</v>
      </c>
      <c r="W34" s="94">
        <f t="shared" si="11"/>
        <v>0.78472222222222199</v>
      </c>
      <c r="X34" s="69"/>
      <c r="Y34" s="62"/>
      <c r="Z34" s="105">
        <f>SUM(($J$13+C34)+($L$13-E26))</f>
        <v>1.725694444444444</v>
      </c>
      <c r="AB34" s="176"/>
    </row>
    <row r="35" spans="1:28">
      <c r="A35" s="4"/>
      <c r="B35" s="203">
        <v>1.5</v>
      </c>
      <c r="C35" s="167">
        <v>0.33680555555555602</v>
      </c>
      <c r="D35" s="71" t="s">
        <v>110</v>
      </c>
      <c r="E35" s="50">
        <v>0.91319444444444398</v>
      </c>
      <c r="F35" s="177">
        <f t="shared" si="6"/>
        <v>0.57638888888888795</v>
      </c>
      <c r="G35" s="71"/>
      <c r="H35" s="71" t="s">
        <v>110</v>
      </c>
      <c r="I35" s="72"/>
      <c r="J35" s="70"/>
      <c r="K35" s="70" t="s">
        <v>110</v>
      </c>
      <c r="L35" s="66"/>
      <c r="M35" s="171"/>
      <c r="N35" s="70" t="s">
        <v>110</v>
      </c>
      <c r="O35" s="70"/>
      <c r="P35" s="171"/>
      <c r="Q35" s="70" t="s">
        <v>110</v>
      </c>
      <c r="R35" s="66"/>
      <c r="S35" s="172">
        <f t="shared" si="7"/>
        <v>0.57638888888888795</v>
      </c>
      <c r="T35" s="173">
        <f t="shared" si="8"/>
        <v>13.833333333333311</v>
      </c>
      <c r="U35" s="73">
        <f t="shared" si="9"/>
        <v>0.42361111111111205</v>
      </c>
      <c r="V35" s="174">
        <f t="shared" si="10"/>
        <v>0</v>
      </c>
      <c r="W35" s="174">
        <f t="shared" si="11"/>
        <v>0.42361111111111205</v>
      </c>
      <c r="X35" s="69"/>
      <c r="Y35" s="62"/>
      <c r="Z35" s="175">
        <f>SUM(($J$13+C35)+($L$13-E34))</f>
        <v>0.39583333333333404</v>
      </c>
      <c r="AB35" s="176"/>
    </row>
    <row r="36" spans="1:28">
      <c r="A36" s="4"/>
      <c r="B36" s="193" t="s">
        <v>221</v>
      </c>
      <c r="C36" s="167">
        <v>0.29513888888888901</v>
      </c>
      <c r="D36" s="71" t="s">
        <v>110</v>
      </c>
      <c r="E36" s="71">
        <v>0.92013888888888895</v>
      </c>
      <c r="F36" s="177">
        <f t="shared" si="6"/>
        <v>0.625</v>
      </c>
      <c r="G36" s="71">
        <v>0.5</v>
      </c>
      <c r="H36" s="71" t="s">
        <v>110</v>
      </c>
      <c r="I36" s="72">
        <v>0.54166666666666696</v>
      </c>
      <c r="J36" s="70"/>
      <c r="K36" s="70" t="s">
        <v>110</v>
      </c>
      <c r="L36" s="66"/>
      <c r="M36" s="171"/>
      <c r="N36" s="70" t="s">
        <v>110</v>
      </c>
      <c r="O36" s="70"/>
      <c r="P36" s="171"/>
      <c r="Q36" s="70" t="s">
        <v>110</v>
      </c>
      <c r="R36" s="66"/>
      <c r="S36" s="172">
        <f t="shared" si="7"/>
        <v>0.58333333333333304</v>
      </c>
      <c r="T36" s="173">
        <f t="shared" si="8"/>
        <v>13.999999999999993</v>
      </c>
      <c r="U36" s="73">
        <f t="shared" si="9"/>
        <v>0.37500000000000006</v>
      </c>
      <c r="V36" s="174">
        <f t="shared" si="10"/>
        <v>4.1666666666666963E-2</v>
      </c>
      <c r="W36" s="174">
        <f t="shared" si="11"/>
        <v>0.41666666666666702</v>
      </c>
      <c r="X36" s="69"/>
      <c r="Y36" s="62"/>
      <c r="Z36" s="175">
        <f>SUM(($J$13+C36)+($L$13-E35))</f>
        <v>0.38194444444444503</v>
      </c>
      <c r="AB36" s="176"/>
    </row>
    <row r="37" spans="1:28">
      <c r="A37" s="4"/>
      <c r="B37" s="193" t="s">
        <v>244</v>
      </c>
      <c r="C37" s="172">
        <v>0.40972222222222199</v>
      </c>
      <c r="D37" s="71" t="s">
        <v>110</v>
      </c>
      <c r="E37" s="50">
        <v>0.94444444444444398</v>
      </c>
      <c r="F37" s="177">
        <f t="shared" si="6"/>
        <v>0.53472222222222199</v>
      </c>
      <c r="G37" s="71"/>
      <c r="H37" s="71" t="s">
        <v>110</v>
      </c>
      <c r="I37" s="72"/>
      <c r="J37" s="70"/>
      <c r="K37" s="70" t="s">
        <v>110</v>
      </c>
      <c r="L37" s="66"/>
      <c r="M37" s="171"/>
      <c r="N37" s="70" t="s">
        <v>110</v>
      </c>
      <c r="O37" s="70"/>
      <c r="P37" s="171"/>
      <c r="Q37" s="70" t="s">
        <v>110</v>
      </c>
      <c r="R37" s="66"/>
      <c r="S37" s="172">
        <f t="shared" si="7"/>
        <v>0.53472222222222199</v>
      </c>
      <c r="T37" s="173">
        <f t="shared" si="8"/>
        <v>12.833333333333329</v>
      </c>
      <c r="U37" s="73">
        <f t="shared" si="9"/>
        <v>0.46527777777777801</v>
      </c>
      <c r="V37" s="174">
        <f t="shared" si="10"/>
        <v>0</v>
      </c>
      <c r="W37" s="174">
        <f t="shared" si="11"/>
        <v>0.46527777777777801</v>
      </c>
      <c r="X37" s="69"/>
      <c r="Y37" s="62"/>
      <c r="Z37" s="175">
        <f>SUM(($J$13+C37)+($L$13-E36))</f>
        <v>0.48958333333333304</v>
      </c>
      <c r="AB37" s="176"/>
    </row>
    <row r="38" spans="1:28">
      <c r="A38" s="4"/>
      <c r="B38" s="193" t="s">
        <v>224</v>
      </c>
      <c r="C38" s="167">
        <v>0.25</v>
      </c>
      <c r="D38" s="71" t="s">
        <v>110</v>
      </c>
      <c r="E38" s="50">
        <v>0.99305555555555602</v>
      </c>
      <c r="F38" s="177">
        <f t="shared" si="6"/>
        <v>0.74305555555555602</v>
      </c>
      <c r="G38" s="71">
        <v>0.36111111111111099</v>
      </c>
      <c r="H38" s="71" t="s">
        <v>110</v>
      </c>
      <c r="I38" s="72">
        <v>0.52083333333333304</v>
      </c>
      <c r="J38" s="70"/>
      <c r="K38" s="70" t="s">
        <v>110</v>
      </c>
      <c r="L38" s="66"/>
      <c r="M38" s="171"/>
      <c r="N38" s="70" t="s">
        <v>110</v>
      </c>
      <c r="O38" s="70"/>
      <c r="P38" s="171"/>
      <c r="Q38" s="70" t="s">
        <v>110</v>
      </c>
      <c r="R38" s="66"/>
      <c r="S38" s="172">
        <f t="shared" si="7"/>
        <v>0.58333333333333393</v>
      </c>
      <c r="T38" s="173">
        <f t="shared" si="8"/>
        <v>14.000000000000014</v>
      </c>
      <c r="U38" s="73">
        <f t="shared" si="9"/>
        <v>0.25694444444444398</v>
      </c>
      <c r="V38" s="174">
        <f t="shared" si="10"/>
        <v>0.15972222222222204</v>
      </c>
      <c r="W38" s="174">
        <f t="shared" si="11"/>
        <v>0.41666666666666602</v>
      </c>
      <c r="X38" s="69"/>
      <c r="Y38" s="62"/>
      <c r="Z38" s="175">
        <f>SUM(($J$13+C38)+($L$13-E16))</f>
        <v>0.39583333333333304</v>
      </c>
      <c r="AB38" s="176"/>
    </row>
    <row r="39" spans="1:28">
      <c r="A39" s="4"/>
      <c r="B39" s="193" t="s">
        <v>245</v>
      </c>
      <c r="C39" s="167">
        <v>0.31597222222222199</v>
      </c>
      <c r="D39" s="71" t="s">
        <v>110</v>
      </c>
      <c r="E39" s="50">
        <v>0.89930555555555602</v>
      </c>
      <c r="F39" s="177">
        <f t="shared" si="6"/>
        <v>0.58333333333333404</v>
      </c>
      <c r="G39" s="71"/>
      <c r="H39" s="71" t="s">
        <v>110</v>
      </c>
      <c r="I39" s="72"/>
      <c r="J39" s="70"/>
      <c r="K39" s="70" t="s">
        <v>110</v>
      </c>
      <c r="L39" s="66"/>
      <c r="M39" s="171"/>
      <c r="N39" s="70" t="s">
        <v>110</v>
      </c>
      <c r="O39" s="70"/>
      <c r="P39" s="171"/>
      <c r="Q39" s="70" t="s">
        <v>110</v>
      </c>
      <c r="R39" s="66"/>
      <c r="S39" s="172">
        <f t="shared" si="7"/>
        <v>0.58333333333333404</v>
      </c>
      <c r="T39" s="173">
        <f t="shared" si="8"/>
        <v>14.000000000000018</v>
      </c>
      <c r="U39" s="73">
        <f t="shared" si="9"/>
        <v>0.41666666666666596</v>
      </c>
      <c r="V39" s="174">
        <f t="shared" si="10"/>
        <v>0</v>
      </c>
      <c r="W39" s="174">
        <f t="shared" si="11"/>
        <v>0.41666666666666596</v>
      </c>
      <c r="X39" s="69"/>
      <c r="Y39" s="62"/>
      <c r="Z39" s="175">
        <f>SUM(($J$13+C39)+($L$13-E37))</f>
        <v>0.37152777777777801</v>
      </c>
      <c r="AB39" s="176"/>
    </row>
    <row r="40" spans="1:28">
      <c r="A40" s="4"/>
      <c r="B40" s="195" t="s">
        <v>212</v>
      </c>
      <c r="C40" s="123">
        <v>0.29513888888888901</v>
      </c>
      <c r="D40" s="88" t="s">
        <v>110</v>
      </c>
      <c r="E40" s="88">
        <v>0.69791666666666696</v>
      </c>
      <c r="F40" s="89">
        <f t="shared" si="6"/>
        <v>0.40277777777777796</v>
      </c>
      <c r="G40" s="88"/>
      <c r="H40" s="88" t="s">
        <v>110</v>
      </c>
      <c r="I40" s="90"/>
      <c r="J40" s="182"/>
      <c r="K40" s="91" t="s">
        <v>110</v>
      </c>
      <c r="L40" s="183"/>
      <c r="M40" s="184"/>
      <c r="N40" s="91" t="s">
        <v>110</v>
      </c>
      <c r="O40" s="182"/>
      <c r="P40" s="184"/>
      <c r="Q40" s="182" t="s">
        <v>110</v>
      </c>
      <c r="R40" s="183"/>
      <c r="S40" s="185">
        <f t="shared" si="7"/>
        <v>0.40277777777777796</v>
      </c>
      <c r="T40" s="186">
        <f t="shared" si="8"/>
        <v>9.6666666666666714</v>
      </c>
      <c r="U40" s="93">
        <f t="shared" si="9"/>
        <v>0.5972222222222221</v>
      </c>
      <c r="V40" s="178">
        <f t="shared" si="10"/>
        <v>0</v>
      </c>
      <c r="W40" s="178">
        <f t="shared" si="11"/>
        <v>0.5972222222222221</v>
      </c>
      <c r="X40" s="69"/>
      <c r="Y40" s="62"/>
      <c r="Z40" s="187">
        <f>SUM(($J$13+C40)+($L$13-E39))</f>
        <v>0.39583333333333298</v>
      </c>
      <c r="AB40" s="176"/>
    </row>
    <row r="41" spans="1:28">
      <c r="A41" s="4"/>
      <c r="B41" s="119" t="s">
        <v>190</v>
      </c>
      <c r="C41" s="102">
        <v>0.72569444444444398</v>
      </c>
      <c r="D41" s="96" t="s">
        <v>110</v>
      </c>
      <c r="E41" s="96">
        <v>0.94097222222222199</v>
      </c>
      <c r="F41" s="97">
        <f t="shared" si="6"/>
        <v>0.21527777777777801</v>
      </c>
      <c r="G41" s="96"/>
      <c r="H41" s="96" t="s">
        <v>110</v>
      </c>
      <c r="I41" s="98"/>
      <c r="J41" s="99"/>
      <c r="K41" s="99" t="s">
        <v>110</v>
      </c>
      <c r="L41" s="100"/>
      <c r="M41" s="101"/>
      <c r="N41" s="99" t="s">
        <v>110</v>
      </c>
      <c r="O41" s="99"/>
      <c r="P41" s="101"/>
      <c r="Q41" s="99" t="s">
        <v>110</v>
      </c>
      <c r="R41" s="100"/>
      <c r="S41" s="102">
        <f t="shared" si="7"/>
        <v>0.21527777777777801</v>
      </c>
      <c r="T41" s="103">
        <f t="shared" si="8"/>
        <v>5.1666666666666723</v>
      </c>
      <c r="U41" s="104">
        <f t="shared" si="9"/>
        <v>0.78472222222222199</v>
      </c>
      <c r="V41" s="94">
        <f t="shared" si="10"/>
        <v>0</v>
      </c>
      <c r="W41" s="94">
        <f t="shared" si="11"/>
        <v>0.78472222222222199</v>
      </c>
      <c r="X41" s="69"/>
      <c r="Y41" s="62"/>
      <c r="Z41" s="105">
        <f>SUM(($J$13+C41)+($L$13-E26))</f>
        <v>1.725694444444444</v>
      </c>
      <c r="AB41" s="176"/>
    </row>
    <row r="42" spans="1:28">
      <c r="A42" s="4"/>
      <c r="B42" s="195" t="s">
        <v>213</v>
      </c>
      <c r="C42" s="123">
        <v>0.25694444444444398</v>
      </c>
      <c r="D42" s="88" t="s">
        <v>110</v>
      </c>
      <c r="E42" s="88">
        <v>0.69791666666666696</v>
      </c>
      <c r="F42" s="89">
        <f t="shared" si="6"/>
        <v>0.44097222222222299</v>
      </c>
      <c r="G42" s="88"/>
      <c r="H42" s="88" t="s">
        <v>110</v>
      </c>
      <c r="I42" s="90"/>
      <c r="J42" s="182"/>
      <c r="K42" s="91" t="s">
        <v>110</v>
      </c>
      <c r="L42" s="183"/>
      <c r="M42" s="184"/>
      <c r="N42" s="91" t="s">
        <v>110</v>
      </c>
      <c r="O42" s="182"/>
      <c r="P42" s="184"/>
      <c r="Q42" s="182" t="s">
        <v>110</v>
      </c>
      <c r="R42" s="183"/>
      <c r="S42" s="185">
        <f t="shared" si="7"/>
        <v>0.44097222222222299</v>
      </c>
      <c r="T42" s="186">
        <f t="shared" si="8"/>
        <v>10.583333333333352</v>
      </c>
      <c r="U42" s="93">
        <f t="shared" si="9"/>
        <v>0.55902777777777701</v>
      </c>
      <c r="V42" s="178">
        <f t="shared" si="10"/>
        <v>0</v>
      </c>
      <c r="W42" s="178">
        <f t="shared" si="11"/>
        <v>0.55902777777777701</v>
      </c>
      <c r="X42" s="69"/>
      <c r="Y42" s="62"/>
      <c r="Z42" s="187">
        <f>SUM(($J$13+C42)+($L$13-E19))</f>
        <v>0.375</v>
      </c>
      <c r="AB42" s="176"/>
    </row>
    <row r="43" spans="1:28">
      <c r="A43" s="4"/>
      <c r="B43" s="119" t="s">
        <v>213</v>
      </c>
      <c r="C43" s="102">
        <v>0.72569444444444398</v>
      </c>
      <c r="D43" s="96" t="s">
        <v>110</v>
      </c>
      <c r="E43" s="96">
        <v>0.94097222222222199</v>
      </c>
      <c r="F43" s="97">
        <f t="shared" si="6"/>
        <v>0.21527777777777801</v>
      </c>
      <c r="G43" s="96"/>
      <c r="H43" s="96" t="s">
        <v>110</v>
      </c>
      <c r="I43" s="98"/>
      <c r="J43" s="99"/>
      <c r="K43" s="99" t="s">
        <v>110</v>
      </c>
      <c r="L43" s="100"/>
      <c r="M43" s="101"/>
      <c r="N43" s="99" t="s">
        <v>110</v>
      </c>
      <c r="O43" s="99"/>
      <c r="P43" s="101"/>
      <c r="Q43" s="99" t="s">
        <v>110</v>
      </c>
      <c r="R43" s="100"/>
      <c r="S43" s="102">
        <f t="shared" si="7"/>
        <v>0.21527777777777801</v>
      </c>
      <c r="T43" s="103">
        <f t="shared" si="8"/>
        <v>5.1666666666666723</v>
      </c>
      <c r="U43" s="104">
        <f t="shared" si="9"/>
        <v>0.78472222222222199</v>
      </c>
      <c r="V43" s="94">
        <f t="shared" si="10"/>
        <v>0</v>
      </c>
      <c r="W43" s="94">
        <f t="shared" si="11"/>
        <v>0.78472222222222199</v>
      </c>
      <c r="X43" s="69"/>
      <c r="Y43" s="62"/>
      <c r="Z43" s="105">
        <f>SUM(($J$13+C43)+($L$13-E26))</f>
        <v>1.725694444444444</v>
      </c>
      <c r="AB43" s="176"/>
    </row>
    <row r="44" spans="1:28">
      <c r="A44" s="4"/>
      <c r="B44" s="193" t="s">
        <v>151</v>
      </c>
      <c r="C44" s="167">
        <v>0.33680555555555602</v>
      </c>
      <c r="D44" s="71" t="s">
        <v>110</v>
      </c>
      <c r="E44" s="50">
        <v>0.91319444444444398</v>
      </c>
      <c r="F44" s="177">
        <f t="shared" si="6"/>
        <v>0.57638888888888795</v>
      </c>
      <c r="G44" s="71"/>
      <c r="H44" s="71" t="s">
        <v>110</v>
      </c>
      <c r="I44" s="72"/>
      <c r="J44" s="70"/>
      <c r="K44" s="70" t="s">
        <v>110</v>
      </c>
      <c r="L44" s="66"/>
      <c r="M44" s="171"/>
      <c r="N44" s="70" t="s">
        <v>110</v>
      </c>
      <c r="O44" s="70"/>
      <c r="P44" s="171"/>
      <c r="Q44" s="70" t="s">
        <v>110</v>
      </c>
      <c r="R44" s="66"/>
      <c r="S44" s="172">
        <f t="shared" si="7"/>
        <v>0.57638888888888795</v>
      </c>
      <c r="T44" s="173">
        <f t="shared" si="8"/>
        <v>13.833333333333311</v>
      </c>
      <c r="U44" s="73">
        <f t="shared" si="9"/>
        <v>0.42361111111111205</v>
      </c>
      <c r="V44" s="174">
        <f t="shared" si="10"/>
        <v>0</v>
      </c>
      <c r="W44" s="174">
        <f t="shared" si="11"/>
        <v>0.42361111111111205</v>
      </c>
      <c r="X44" s="69"/>
      <c r="Y44" s="62"/>
      <c r="Z44" s="175">
        <f>SUM(($J$13+C44)+($L$13-E42))</f>
        <v>0.63888888888888906</v>
      </c>
      <c r="AB44" s="176"/>
    </row>
    <row r="45" spans="1:28">
      <c r="A45" s="4"/>
      <c r="B45" s="193" t="s">
        <v>178</v>
      </c>
      <c r="C45" s="167">
        <v>0.33680555555555602</v>
      </c>
      <c r="D45" s="71" t="s">
        <v>110</v>
      </c>
      <c r="E45" s="71">
        <v>0.76388888888888895</v>
      </c>
      <c r="F45" s="177">
        <f t="shared" si="6"/>
        <v>0.42708333333333293</v>
      </c>
      <c r="G45" s="71"/>
      <c r="H45" s="71" t="s">
        <v>110</v>
      </c>
      <c r="I45" s="72"/>
      <c r="J45" s="70"/>
      <c r="K45" s="70" t="s">
        <v>110</v>
      </c>
      <c r="L45" s="66"/>
      <c r="M45" s="171"/>
      <c r="N45" s="70" t="s">
        <v>110</v>
      </c>
      <c r="O45" s="70"/>
      <c r="P45" s="171"/>
      <c r="Q45" s="70" t="s">
        <v>110</v>
      </c>
      <c r="R45" s="66"/>
      <c r="S45" s="172">
        <f t="shared" si="7"/>
        <v>0.42708333333333293</v>
      </c>
      <c r="T45" s="173">
        <f t="shared" si="8"/>
        <v>10.249999999999989</v>
      </c>
      <c r="U45" s="73">
        <f t="shared" si="9"/>
        <v>0.57291666666666707</v>
      </c>
      <c r="V45" s="174">
        <f t="shared" si="10"/>
        <v>0</v>
      </c>
      <c r="W45" s="174">
        <f t="shared" si="11"/>
        <v>0.57291666666666707</v>
      </c>
      <c r="X45" s="69"/>
      <c r="Y45" s="62"/>
      <c r="Z45" s="175">
        <f>SUM(($J$13+C45)+($L$13-E42))</f>
        <v>0.63888888888888906</v>
      </c>
      <c r="AB45" s="176"/>
    </row>
    <row r="46" spans="1:28">
      <c r="A46" s="4"/>
      <c r="B46" s="193" t="s">
        <v>179</v>
      </c>
      <c r="C46" s="167">
        <v>0.21875</v>
      </c>
      <c r="D46" s="71" t="s">
        <v>110</v>
      </c>
      <c r="E46" s="50">
        <v>0.88194444444444398</v>
      </c>
      <c r="F46" s="177">
        <f t="shared" si="6"/>
        <v>0.66319444444444398</v>
      </c>
      <c r="G46" s="71">
        <v>0.49305555555555602</v>
      </c>
      <c r="H46" s="71" t="s">
        <v>110</v>
      </c>
      <c r="I46" s="72">
        <v>0.61805555555555602</v>
      </c>
      <c r="J46" s="70"/>
      <c r="K46" s="70" t="s">
        <v>110</v>
      </c>
      <c r="L46" s="66"/>
      <c r="M46" s="171">
        <v>0.61805555555555602</v>
      </c>
      <c r="N46" s="70" t="s">
        <v>110</v>
      </c>
      <c r="O46" s="70">
        <v>0.73611111111111105</v>
      </c>
      <c r="P46" s="171"/>
      <c r="Q46" s="70" t="s">
        <v>110</v>
      </c>
      <c r="R46" s="66"/>
      <c r="S46" s="172">
        <f t="shared" si="7"/>
        <v>0.53819444444444398</v>
      </c>
      <c r="T46" s="173">
        <f t="shared" si="8"/>
        <v>10.083333333333336</v>
      </c>
      <c r="U46" s="73">
        <f t="shared" si="9"/>
        <v>0.33680555555555602</v>
      </c>
      <c r="V46" s="174">
        <f t="shared" si="10"/>
        <v>0.125</v>
      </c>
      <c r="W46" s="174">
        <f t="shared" si="11"/>
        <v>0.46180555555555602</v>
      </c>
      <c r="X46" s="69"/>
      <c r="Y46" s="62"/>
      <c r="Z46" s="175">
        <f>SUM(($J$13+C46)+($L$13-E45))</f>
        <v>0.45486111111111105</v>
      </c>
      <c r="AB46" s="176"/>
    </row>
    <row r="49" spans="1:28">
      <c r="A49" s="4"/>
      <c r="B49" s="4"/>
      <c r="C49" s="35" t="s">
        <v>133</v>
      </c>
      <c r="D49" s="4"/>
      <c r="E49" s="4"/>
      <c r="F49" s="4"/>
      <c r="G49" s="4"/>
      <c r="H49" s="4"/>
      <c r="I49" s="4"/>
      <c r="J49" s="4"/>
      <c r="K49" s="4"/>
      <c r="L49" s="4"/>
      <c r="M49" s="36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8" hidden="1">
      <c r="A50" s="4"/>
      <c r="B50" s="4"/>
      <c r="C50" s="4"/>
      <c r="D50" s="4"/>
      <c r="E50" s="4"/>
      <c r="F50" s="4"/>
      <c r="G50" s="4"/>
      <c r="H50" s="4"/>
      <c r="I50" s="4"/>
      <c r="J50" s="36">
        <v>0</v>
      </c>
      <c r="K50" s="4"/>
      <c r="L50" s="36">
        <v>1</v>
      </c>
      <c r="M50" s="36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8">
      <c r="A51" s="4"/>
      <c r="B51" s="37"/>
      <c r="C51" s="164"/>
      <c r="D51" s="38"/>
      <c r="E51" s="39" t="s">
        <v>91</v>
      </c>
      <c r="F51" s="40"/>
      <c r="G51" s="41"/>
      <c r="H51" s="42" t="s">
        <v>92</v>
      </c>
      <c r="I51" s="40"/>
      <c r="J51" s="43"/>
      <c r="K51" s="43" t="s">
        <v>93</v>
      </c>
      <c r="L51" s="44"/>
      <c r="M51" s="165"/>
      <c r="N51" s="43" t="s">
        <v>93</v>
      </c>
      <c r="O51" s="43"/>
      <c r="P51" s="165"/>
      <c r="Q51" s="43" t="s">
        <v>94</v>
      </c>
      <c r="R51" s="43"/>
      <c r="S51" s="166" t="s">
        <v>95</v>
      </c>
      <c r="T51" s="45" t="s">
        <v>96</v>
      </c>
      <c r="U51" s="164"/>
      <c r="V51" s="39" t="s">
        <v>97</v>
      </c>
      <c r="W51" s="45"/>
      <c r="X51" s="10"/>
      <c r="Y51" s="10"/>
      <c r="Z51" s="46" t="s">
        <v>98</v>
      </c>
      <c r="AB51" s="47" t="s">
        <v>83</v>
      </c>
    </row>
    <row r="52" spans="1:28">
      <c r="A52" s="4"/>
      <c r="B52" s="48" t="s">
        <v>99</v>
      </c>
      <c r="C52" s="167"/>
      <c r="D52" s="49" t="s">
        <v>100</v>
      </c>
      <c r="E52" s="50"/>
      <c r="F52" s="168" t="s">
        <v>101</v>
      </c>
      <c r="G52" s="51" t="s">
        <v>102</v>
      </c>
      <c r="H52" s="51"/>
      <c r="I52" s="52" t="s">
        <v>102</v>
      </c>
      <c r="J52" s="169" t="s">
        <v>102</v>
      </c>
      <c r="K52" s="53"/>
      <c r="L52" s="53" t="s">
        <v>102</v>
      </c>
      <c r="M52" s="169" t="s">
        <v>102</v>
      </c>
      <c r="N52" s="53"/>
      <c r="O52" s="53" t="s">
        <v>102</v>
      </c>
      <c r="P52" s="169" t="s">
        <v>102</v>
      </c>
      <c r="Q52" s="53"/>
      <c r="R52" s="54" t="s">
        <v>102</v>
      </c>
      <c r="S52" s="48" t="s">
        <v>103</v>
      </c>
      <c r="T52" s="170" t="s">
        <v>104</v>
      </c>
      <c r="U52" s="170" t="s">
        <v>105</v>
      </c>
      <c r="V52" s="170" t="s">
        <v>106</v>
      </c>
      <c r="W52" s="170" t="s">
        <v>107</v>
      </c>
      <c r="X52" s="55"/>
      <c r="Y52" s="56"/>
      <c r="Z52" s="57" t="s">
        <v>108</v>
      </c>
      <c r="AB52" s="58"/>
    </row>
    <row r="53" spans="1:28">
      <c r="A53" s="4"/>
      <c r="B53" s="116" t="s">
        <v>109</v>
      </c>
      <c r="C53" s="74">
        <v>0.57291666666666696</v>
      </c>
      <c r="D53" s="61" t="s">
        <v>110</v>
      </c>
      <c r="E53" s="62">
        <v>0.82638888888888895</v>
      </c>
      <c r="F53" s="63">
        <f t="shared" ref="F53:F59" si="12">(E53-C53)</f>
        <v>0.25347222222222199</v>
      </c>
      <c r="G53" s="61"/>
      <c r="H53" s="61" t="s">
        <v>110</v>
      </c>
      <c r="I53" s="64"/>
      <c r="J53" s="65"/>
      <c r="K53" s="65" t="s">
        <v>110</v>
      </c>
      <c r="L53" s="66"/>
      <c r="M53" s="171"/>
      <c r="N53" s="65" t="s">
        <v>110</v>
      </c>
      <c r="O53" s="65"/>
      <c r="P53" s="67"/>
      <c r="Q53" s="65" t="s">
        <v>110</v>
      </c>
      <c r="R53" s="66"/>
      <c r="S53" s="172">
        <f t="shared" ref="S53:S59" si="13">(F53-((I53-G53)))</f>
        <v>0.25347222222222199</v>
      </c>
      <c r="T53" s="173">
        <f t="shared" ref="T53:T59" si="14">(F53-((I53-G53)+(L53-J53)+(O53-M53)+(R53-P53)))*24</f>
        <v>6.0833333333333277</v>
      </c>
      <c r="U53" s="68">
        <f t="shared" ref="U53:U59" si="15">(($J$13+C53)+($L$13-E53))</f>
        <v>0.74652777777777801</v>
      </c>
      <c r="V53" s="174">
        <f t="shared" ref="V53:V59" si="16">(I53-G53)</f>
        <v>0</v>
      </c>
      <c r="W53" s="174">
        <f t="shared" ref="W53:W59" si="17">(V53+U53)</f>
        <v>0.74652777777777801</v>
      </c>
      <c r="X53" s="69"/>
      <c r="Y53" s="62"/>
      <c r="Z53" s="194">
        <f>SUM(($J$13+C53)+($L$13-E49))</f>
        <v>1.572916666666667</v>
      </c>
      <c r="AB53" s="176"/>
    </row>
    <row r="54" spans="1:28">
      <c r="A54" s="4"/>
      <c r="B54" s="188" t="s">
        <v>111</v>
      </c>
      <c r="C54" s="167">
        <v>0.24652777777777801</v>
      </c>
      <c r="D54" s="71" t="s">
        <v>110</v>
      </c>
      <c r="E54" s="50">
        <v>0.85416666666666696</v>
      </c>
      <c r="F54" s="177">
        <f t="shared" si="12"/>
        <v>0.60763888888888895</v>
      </c>
      <c r="G54" s="71">
        <v>0.43402777777777801</v>
      </c>
      <c r="H54" s="71" t="s">
        <v>110</v>
      </c>
      <c r="I54" s="72">
        <v>0.52083333333333304</v>
      </c>
      <c r="J54" s="70"/>
      <c r="K54" s="70" t="s">
        <v>110</v>
      </c>
      <c r="L54" s="66"/>
      <c r="M54" s="171"/>
      <c r="N54" s="70" t="s">
        <v>110</v>
      </c>
      <c r="O54" s="70"/>
      <c r="P54" s="171"/>
      <c r="Q54" s="70" t="s">
        <v>110</v>
      </c>
      <c r="R54" s="66"/>
      <c r="S54" s="172">
        <f t="shared" si="13"/>
        <v>0.52083333333333393</v>
      </c>
      <c r="T54" s="173">
        <f t="shared" si="14"/>
        <v>12.500000000000014</v>
      </c>
      <c r="U54" s="73">
        <f t="shared" si="15"/>
        <v>0.39236111111111105</v>
      </c>
      <c r="V54" s="174">
        <f t="shared" si="16"/>
        <v>8.6805555555555025E-2</v>
      </c>
      <c r="W54" s="174">
        <f t="shared" si="17"/>
        <v>0.47916666666666607</v>
      </c>
      <c r="X54" s="69"/>
      <c r="Y54" s="62"/>
      <c r="Z54" s="175">
        <f t="shared" ref="Z54:Z59" si="18">SUM(($J$13+C54)+($L$13-E53))</f>
        <v>0.42013888888888906</v>
      </c>
      <c r="AB54" s="176"/>
    </row>
    <row r="55" spans="1:28">
      <c r="A55" s="4"/>
      <c r="B55" s="188" t="s">
        <v>112</v>
      </c>
      <c r="C55" s="60">
        <v>0.21875</v>
      </c>
      <c r="D55" s="61" t="s">
        <v>110</v>
      </c>
      <c r="E55" s="62">
        <v>0.94097222222222199</v>
      </c>
      <c r="F55" s="63">
        <f t="shared" si="12"/>
        <v>0.72222222222222199</v>
      </c>
      <c r="G55" s="61">
        <v>0.49305555555555602</v>
      </c>
      <c r="H55" s="61" t="s">
        <v>110</v>
      </c>
      <c r="I55" s="64">
        <v>0.64583333333333304</v>
      </c>
      <c r="J55" s="70"/>
      <c r="K55" s="65" t="s">
        <v>110</v>
      </c>
      <c r="L55" s="66"/>
      <c r="M55" s="171"/>
      <c r="N55" s="65" t="s">
        <v>110</v>
      </c>
      <c r="O55" s="70"/>
      <c r="P55" s="171"/>
      <c r="Q55" s="70" t="s">
        <v>110</v>
      </c>
      <c r="R55" s="66"/>
      <c r="S55" s="172">
        <f t="shared" si="13"/>
        <v>0.56944444444444497</v>
      </c>
      <c r="T55" s="173">
        <f t="shared" si="14"/>
        <v>13.666666666666679</v>
      </c>
      <c r="U55" s="68">
        <f t="shared" si="15"/>
        <v>0.27777777777777801</v>
      </c>
      <c r="V55" s="174">
        <f t="shared" si="16"/>
        <v>0.15277777777777701</v>
      </c>
      <c r="W55" s="174">
        <f t="shared" si="17"/>
        <v>0.43055555555555503</v>
      </c>
      <c r="X55" s="69"/>
      <c r="Y55" s="62"/>
      <c r="Z55" s="175">
        <f t="shared" si="18"/>
        <v>0.36458333333333304</v>
      </c>
      <c r="AB55" s="176"/>
    </row>
    <row r="56" spans="1:28">
      <c r="A56" s="4"/>
      <c r="B56" s="188" t="s">
        <v>113</v>
      </c>
      <c r="C56" s="167">
        <v>0.24652777777777801</v>
      </c>
      <c r="D56" s="71" t="s">
        <v>110</v>
      </c>
      <c r="E56" s="50">
        <v>0.64236111111111105</v>
      </c>
      <c r="F56" s="177">
        <f t="shared" si="12"/>
        <v>0.39583333333333304</v>
      </c>
      <c r="G56" s="71"/>
      <c r="H56" s="71" t="s">
        <v>110</v>
      </c>
      <c r="I56" s="72"/>
      <c r="J56" s="70"/>
      <c r="K56" s="70" t="s">
        <v>110</v>
      </c>
      <c r="L56" s="66"/>
      <c r="M56" s="171">
        <v>0.38194444444444398</v>
      </c>
      <c r="N56" s="70" t="s">
        <v>110</v>
      </c>
      <c r="O56" s="70">
        <v>0.4375</v>
      </c>
      <c r="P56" s="171"/>
      <c r="Q56" s="70" t="s">
        <v>110</v>
      </c>
      <c r="R56" s="66"/>
      <c r="S56" s="172">
        <f t="shared" si="13"/>
        <v>0.39583333333333304</v>
      </c>
      <c r="T56" s="173">
        <f t="shared" si="14"/>
        <v>8.1666666666666483</v>
      </c>
      <c r="U56" s="73">
        <f t="shared" si="15"/>
        <v>0.60416666666666696</v>
      </c>
      <c r="V56" s="174">
        <f t="shared" si="16"/>
        <v>0</v>
      </c>
      <c r="W56" s="174">
        <f t="shared" si="17"/>
        <v>0.60416666666666696</v>
      </c>
      <c r="X56" s="69"/>
      <c r="Y56" s="62"/>
      <c r="Z56" s="175">
        <f t="shared" si="18"/>
        <v>0.30555555555555602</v>
      </c>
      <c r="AB56" s="176"/>
    </row>
    <row r="57" spans="1:28">
      <c r="A57" s="4"/>
      <c r="B57" s="188" t="s">
        <v>115</v>
      </c>
      <c r="C57" s="74">
        <v>0.41666666666666702</v>
      </c>
      <c r="D57" s="61" t="s">
        <v>110</v>
      </c>
      <c r="E57" s="61">
        <v>0.92013888888888895</v>
      </c>
      <c r="F57" s="63">
        <f t="shared" si="12"/>
        <v>0.50347222222222188</v>
      </c>
      <c r="G57" s="61"/>
      <c r="H57" s="61" t="s">
        <v>110</v>
      </c>
      <c r="I57" s="64"/>
      <c r="J57" s="70"/>
      <c r="K57" s="65" t="s">
        <v>110</v>
      </c>
      <c r="L57" s="66"/>
      <c r="M57" s="171"/>
      <c r="N57" s="65" t="s">
        <v>110</v>
      </c>
      <c r="O57" s="70"/>
      <c r="P57" s="171"/>
      <c r="Q57" s="70" t="s">
        <v>110</v>
      </c>
      <c r="R57" s="66"/>
      <c r="S57" s="172">
        <f t="shared" si="13"/>
        <v>0.50347222222222188</v>
      </c>
      <c r="T57" s="173">
        <f t="shared" si="14"/>
        <v>12.083333333333325</v>
      </c>
      <c r="U57" s="68">
        <f t="shared" si="15"/>
        <v>0.49652777777777807</v>
      </c>
      <c r="V57" s="174">
        <f t="shared" si="16"/>
        <v>0</v>
      </c>
      <c r="W57" s="174">
        <f t="shared" si="17"/>
        <v>0.49652777777777807</v>
      </c>
      <c r="X57" s="69"/>
      <c r="Y57" s="62"/>
      <c r="Z57" s="175">
        <f t="shared" si="18"/>
        <v>0.77430555555555602</v>
      </c>
      <c r="AB57" s="176"/>
    </row>
    <row r="58" spans="1:28">
      <c r="A58" s="4"/>
      <c r="B58" s="116" t="s">
        <v>116</v>
      </c>
      <c r="C58" s="74">
        <v>0.25</v>
      </c>
      <c r="D58" s="61" t="s">
        <v>110</v>
      </c>
      <c r="E58" s="62">
        <v>0.8125</v>
      </c>
      <c r="F58" s="63">
        <f t="shared" si="12"/>
        <v>0.5625</v>
      </c>
      <c r="G58" s="61"/>
      <c r="H58" s="61" t="s">
        <v>110</v>
      </c>
      <c r="I58" s="64"/>
      <c r="J58" s="65"/>
      <c r="K58" s="65" t="s">
        <v>110</v>
      </c>
      <c r="L58" s="75"/>
      <c r="M58" s="67">
        <v>0.50694444444444398</v>
      </c>
      <c r="N58" s="65" t="s">
        <v>110</v>
      </c>
      <c r="O58" s="65">
        <v>0.60069444444444398</v>
      </c>
      <c r="P58" s="67"/>
      <c r="Q58" s="65" t="s">
        <v>110</v>
      </c>
      <c r="R58" s="66"/>
      <c r="S58" s="172">
        <f t="shared" si="13"/>
        <v>0.5625</v>
      </c>
      <c r="T58" s="173">
        <f t="shared" si="14"/>
        <v>11.25</v>
      </c>
      <c r="U58" s="68">
        <f t="shared" si="15"/>
        <v>0.4375</v>
      </c>
      <c r="V58" s="174">
        <f t="shared" si="16"/>
        <v>0</v>
      </c>
      <c r="W58" s="174">
        <f t="shared" si="17"/>
        <v>0.4375</v>
      </c>
      <c r="X58" s="69"/>
      <c r="Y58" s="62"/>
      <c r="Z58" s="175">
        <f t="shared" si="18"/>
        <v>0.32986111111111105</v>
      </c>
      <c r="AB58" s="176"/>
    </row>
    <row r="59" spans="1:28">
      <c r="A59" s="4" t="s">
        <v>64</v>
      </c>
      <c r="B59" s="188" t="s">
        <v>118</v>
      </c>
      <c r="C59" s="74">
        <v>0.33333333333333298</v>
      </c>
      <c r="D59" s="61" t="s">
        <v>110</v>
      </c>
      <c r="E59" s="62">
        <v>0.90625</v>
      </c>
      <c r="F59" s="63">
        <f t="shared" si="12"/>
        <v>0.57291666666666696</v>
      </c>
      <c r="G59" s="61"/>
      <c r="H59" s="61" t="s">
        <v>110</v>
      </c>
      <c r="I59" s="64"/>
      <c r="J59" s="70"/>
      <c r="K59" s="70" t="s">
        <v>110</v>
      </c>
      <c r="L59" s="66"/>
      <c r="M59" s="171">
        <v>0.49305555555555602</v>
      </c>
      <c r="N59" s="70" t="s">
        <v>110</v>
      </c>
      <c r="O59" s="70">
        <v>0.60069444444444398</v>
      </c>
      <c r="P59" s="171"/>
      <c r="Q59" s="70" t="s">
        <v>110</v>
      </c>
      <c r="R59" s="66"/>
      <c r="S59" s="172">
        <f t="shared" si="13"/>
        <v>0.57291666666666696</v>
      </c>
      <c r="T59" s="173">
        <f t="shared" si="14"/>
        <v>11.166666666666696</v>
      </c>
      <c r="U59" s="68">
        <f t="shared" si="15"/>
        <v>0.42708333333333298</v>
      </c>
      <c r="V59" s="174">
        <f t="shared" si="16"/>
        <v>0</v>
      </c>
      <c r="W59" s="174">
        <f t="shared" si="17"/>
        <v>0.42708333333333298</v>
      </c>
      <c r="X59" s="69"/>
      <c r="Y59" s="6"/>
      <c r="Z59" s="187">
        <f t="shared" si="18"/>
        <v>0.52083333333333304</v>
      </c>
      <c r="AB59" s="176"/>
    </row>
    <row r="60" spans="1:28">
      <c r="A60" s="4"/>
      <c r="B60" s="4"/>
      <c r="C60" s="8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76">
        <f>SUM(S53:S59)*24</f>
        <v>81.083333333333343</v>
      </c>
      <c r="T60" s="77">
        <f>SUM(T53:T59)</f>
        <v>74.9166666666667</v>
      </c>
      <c r="U60" s="6"/>
      <c r="V60" s="4"/>
      <c r="W60" s="78">
        <f>SUM(W53:W59)*24</f>
        <v>86.916666666666657</v>
      </c>
      <c r="X60" s="79"/>
      <c r="Y60" s="79"/>
      <c r="Z60" s="19"/>
    </row>
    <row r="61" spans="1:2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6"/>
      <c r="U61" s="6"/>
      <c r="V61" s="4"/>
      <c r="W61" s="4"/>
      <c r="X61" s="4"/>
      <c r="Y61" s="4"/>
      <c r="Z61" s="4"/>
    </row>
    <row r="63" spans="1:28">
      <c r="A63" s="4"/>
      <c r="B63" s="4"/>
      <c r="C63" s="35" t="s">
        <v>240</v>
      </c>
      <c r="D63" s="4"/>
      <c r="E63" s="4"/>
      <c r="F63" s="4"/>
      <c r="G63" s="4"/>
      <c r="H63" s="4"/>
      <c r="I63" s="4"/>
      <c r="J63" s="4"/>
      <c r="K63" s="4"/>
      <c r="L63" s="4"/>
      <c r="M63" s="36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8" hidden="1">
      <c r="A64" s="4"/>
      <c r="B64" s="4"/>
      <c r="C64" s="4"/>
      <c r="D64" s="4"/>
      <c r="E64" s="4"/>
      <c r="F64" s="4"/>
      <c r="G64" s="4"/>
      <c r="H64" s="4"/>
      <c r="I64" s="4"/>
      <c r="J64" s="36">
        <v>0</v>
      </c>
      <c r="K64" s="4"/>
      <c r="L64" s="36">
        <v>1</v>
      </c>
      <c r="M64" s="36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8">
      <c r="A65" s="4"/>
      <c r="B65" s="37"/>
      <c r="C65" s="164"/>
      <c r="D65" s="38"/>
      <c r="E65" s="39" t="s">
        <v>91</v>
      </c>
      <c r="F65" s="40"/>
      <c r="G65" s="41"/>
      <c r="H65" s="42" t="s">
        <v>92</v>
      </c>
      <c r="I65" s="40"/>
      <c r="J65" s="43"/>
      <c r="K65" s="43" t="s">
        <v>93</v>
      </c>
      <c r="L65" s="44"/>
      <c r="M65" s="165"/>
      <c r="N65" s="43" t="s">
        <v>93</v>
      </c>
      <c r="O65" s="43"/>
      <c r="P65" s="165"/>
      <c r="Q65" s="43" t="s">
        <v>94</v>
      </c>
      <c r="R65" s="43"/>
      <c r="S65" s="166" t="s">
        <v>95</v>
      </c>
      <c r="T65" s="45" t="s">
        <v>96</v>
      </c>
      <c r="U65" s="164"/>
      <c r="V65" s="39" t="s">
        <v>97</v>
      </c>
      <c r="W65" s="45"/>
      <c r="X65" s="10"/>
      <c r="Y65" s="10"/>
      <c r="Z65" s="46" t="s">
        <v>98</v>
      </c>
      <c r="AB65" s="47" t="s">
        <v>83</v>
      </c>
    </row>
    <row r="66" spans="1:28">
      <c r="A66" s="4"/>
      <c r="B66" s="48" t="s">
        <v>99</v>
      </c>
      <c r="C66" s="167"/>
      <c r="D66" s="49" t="s">
        <v>100</v>
      </c>
      <c r="E66" s="50"/>
      <c r="F66" s="168" t="s">
        <v>101</v>
      </c>
      <c r="G66" s="51" t="s">
        <v>102</v>
      </c>
      <c r="H66" s="51"/>
      <c r="I66" s="52" t="s">
        <v>102</v>
      </c>
      <c r="J66" s="169" t="s">
        <v>102</v>
      </c>
      <c r="K66" s="53"/>
      <c r="L66" s="53" t="s">
        <v>102</v>
      </c>
      <c r="M66" s="169" t="s">
        <v>102</v>
      </c>
      <c r="N66" s="53"/>
      <c r="O66" s="53" t="s">
        <v>102</v>
      </c>
      <c r="P66" s="169" t="s">
        <v>102</v>
      </c>
      <c r="Q66" s="53"/>
      <c r="R66" s="54" t="s">
        <v>102</v>
      </c>
      <c r="S66" s="48" t="s">
        <v>103</v>
      </c>
      <c r="T66" s="170" t="s">
        <v>104</v>
      </c>
      <c r="U66" s="170" t="s">
        <v>105</v>
      </c>
      <c r="V66" s="170" t="s">
        <v>106</v>
      </c>
      <c r="W66" s="170" t="s">
        <v>107</v>
      </c>
      <c r="X66" s="55"/>
      <c r="Y66" s="56"/>
      <c r="Z66" s="57" t="s">
        <v>108</v>
      </c>
      <c r="AB66" s="58"/>
    </row>
    <row r="67" spans="1:28">
      <c r="A67" s="4"/>
      <c r="B67" s="122" t="s">
        <v>109</v>
      </c>
      <c r="C67" s="87">
        <v>0.24652777777777801</v>
      </c>
      <c r="D67" s="88" t="s">
        <v>110</v>
      </c>
      <c r="E67" s="29">
        <v>0.39583333333333298</v>
      </c>
      <c r="F67" s="89">
        <f t="shared" ref="F67:F74" si="19">(E67-C67)</f>
        <v>0.14930555555555497</v>
      </c>
      <c r="G67" s="88"/>
      <c r="H67" s="88" t="s">
        <v>110</v>
      </c>
      <c r="I67" s="90"/>
      <c r="J67" s="91"/>
      <c r="K67" s="91" t="s">
        <v>110</v>
      </c>
      <c r="L67" s="183"/>
      <c r="M67" s="184"/>
      <c r="N67" s="91" t="s">
        <v>110</v>
      </c>
      <c r="O67" s="91"/>
      <c r="P67" s="92"/>
      <c r="Q67" s="91" t="s">
        <v>110</v>
      </c>
      <c r="R67" s="183"/>
      <c r="S67" s="185">
        <f t="shared" ref="S67:S74" si="20">(F67-((I67-G67)))</f>
        <v>0.14930555555555497</v>
      </c>
      <c r="T67" s="186">
        <f t="shared" ref="T67:T74" si="21">(F67-((I67-G67)+(L67-J67)+(O67-M67)+(R67-P67)))*24</f>
        <v>3.5833333333333193</v>
      </c>
      <c r="U67" s="93">
        <f t="shared" ref="U67:U74" si="22">(($J$13+C67)+($L$13-E67))</f>
        <v>0.85069444444444497</v>
      </c>
      <c r="V67" s="178">
        <f t="shared" ref="V67:V74" si="23">(I67-G67)</f>
        <v>0</v>
      </c>
      <c r="W67" s="178">
        <f t="shared" ref="W67:W74" si="24">(V67+U67)</f>
        <v>0.85069444444444497</v>
      </c>
      <c r="X67" s="69"/>
      <c r="Y67" s="62"/>
      <c r="Z67" s="204">
        <f>SUM(($J$13+C67)+($L$13-E74))</f>
        <v>0.33333333333333404</v>
      </c>
      <c r="AB67" s="176"/>
    </row>
    <row r="68" spans="1:28">
      <c r="A68" s="4"/>
      <c r="B68" s="120" t="s">
        <v>109</v>
      </c>
      <c r="C68" s="102">
        <v>0.4375</v>
      </c>
      <c r="D68" s="96" t="s">
        <v>110</v>
      </c>
      <c r="E68" s="96">
        <v>0.82638888888888895</v>
      </c>
      <c r="F68" s="97">
        <f t="shared" si="19"/>
        <v>0.38888888888888895</v>
      </c>
      <c r="G68" s="96"/>
      <c r="H68" s="96" t="s">
        <v>110</v>
      </c>
      <c r="I68" s="98"/>
      <c r="J68" s="99"/>
      <c r="K68" s="99" t="s">
        <v>110</v>
      </c>
      <c r="L68" s="100"/>
      <c r="M68" s="101"/>
      <c r="N68" s="99" t="s">
        <v>110</v>
      </c>
      <c r="O68" s="99"/>
      <c r="P68" s="101"/>
      <c r="Q68" s="99" t="s">
        <v>110</v>
      </c>
      <c r="R68" s="100"/>
      <c r="S68" s="102">
        <f t="shared" si="20"/>
        <v>0.38888888888888895</v>
      </c>
      <c r="T68" s="103">
        <f t="shared" si="21"/>
        <v>9.3333333333333357</v>
      </c>
      <c r="U68" s="104">
        <f t="shared" si="22"/>
        <v>0.61111111111111105</v>
      </c>
      <c r="V68" s="94">
        <f t="shared" si="23"/>
        <v>0</v>
      </c>
      <c r="W68" s="94">
        <f t="shared" si="24"/>
        <v>0.61111111111111105</v>
      </c>
      <c r="X68" s="69"/>
      <c r="Y68" s="62"/>
      <c r="Z68" s="105">
        <f>SUM(($J$13+C68)+($L$13-E63))</f>
        <v>1.4375</v>
      </c>
      <c r="AB68" s="176"/>
    </row>
    <row r="69" spans="1:28">
      <c r="A69" s="4"/>
      <c r="B69" s="188" t="s">
        <v>111</v>
      </c>
      <c r="C69" s="167">
        <v>0.24652777777777801</v>
      </c>
      <c r="D69" s="71" t="s">
        <v>110</v>
      </c>
      <c r="E69" s="50">
        <v>0.85416666666666696</v>
      </c>
      <c r="F69" s="177">
        <f t="shared" si="19"/>
        <v>0.60763888888888895</v>
      </c>
      <c r="G69" s="71">
        <v>0.43402777777777801</v>
      </c>
      <c r="H69" s="71" t="s">
        <v>110</v>
      </c>
      <c r="I69" s="72">
        <v>0.52083333333333304</v>
      </c>
      <c r="J69" s="70"/>
      <c r="K69" s="65" t="s">
        <v>110</v>
      </c>
      <c r="L69" s="66"/>
      <c r="M69" s="171"/>
      <c r="N69" s="65" t="s">
        <v>110</v>
      </c>
      <c r="O69" s="70"/>
      <c r="P69" s="171"/>
      <c r="Q69" s="70" t="s">
        <v>110</v>
      </c>
      <c r="R69" s="66"/>
      <c r="S69" s="172">
        <f t="shared" si="20"/>
        <v>0.52083333333333393</v>
      </c>
      <c r="T69" s="173">
        <f t="shared" si="21"/>
        <v>12.500000000000014</v>
      </c>
      <c r="U69" s="68">
        <f t="shared" si="22"/>
        <v>0.39236111111111105</v>
      </c>
      <c r="V69" s="174">
        <f t="shared" si="23"/>
        <v>8.6805555555555025E-2</v>
      </c>
      <c r="W69" s="174">
        <f t="shared" si="24"/>
        <v>0.47916666666666607</v>
      </c>
      <c r="X69" s="69"/>
      <c r="Y69" s="62"/>
      <c r="Z69" s="175">
        <f t="shared" ref="Z69:Z74" si="25">SUM(($J$13+C69)+($L$13-E68))</f>
        <v>0.42013888888888906</v>
      </c>
      <c r="AB69" s="176"/>
    </row>
    <row r="70" spans="1:28">
      <c r="A70" s="4"/>
      <c r="B70" s="188" t="s">
        <v>112</v>
      </c>
      <c r="C70" s="60">
        <v>0.21875</v>
      </c>
      <c r="D70" s="61" t="s">
        <v>110</v>
      </c>
      <c r="E70" s="62">
        <v>0.94097222222222199</v>
      </c>
      <c r="F70" s="63">
        <f t="shared" si="19"/>
        <v>0.72222222222222199</v>
      </c>
      <c r="G70" s="61">
        <v>0.49305555555555602</v>
      </c>
      <c r="H70" s="61" t="s">
        <v>110</v>
      </c>
      <c r="I70" s="64">
        <v>0.64583333333333304</v>
      </c>
      <c r="J70" s="70"/>
      <c r="K70" s="70" t="s">
        <v>110</v>
      </c>
      <c r="L70" s="66"/>
      <c r="M70" s="171"/>
      <c r="N70" s="70" t="s">
        <v>110</v>
      </c>
      <c r="O70" s="70"/>
      <c r="P70" s="171"/>
      <c r="Q70" s="70" t="s">
        <v>110</v>
      </c>
      <c r="R70" s="66"/>
      <c r="S70" s="172">
        <f t="shared" si="20"/>
        <v>0.56944444444444497</v>
      </c>
      <c r="T70" s="173">
        <f t="shared" si="21"/>
        <v>13.666666666666679</v>
      </c>
      <c r="U70" s="73">
        <f t="shared" si="22"/>
        <v>0.27777777777777801</v>
      </c>
      <c r="V70" s="174">
        <f t="shared" si="23"/>
        <v>0.15277777777777701</v>
      </c>
      <c r="W70" s="174">
        <f t="shared" si="24"/>
        <v>0.43055555555555503</v>
      </c>
      <c r="X70" s="69"/>
      <c r="Y70" s="62"/>
      <c r="Z70" s="175">
        <f t="shared" si="25"/>
        <v>0.36458333333333304</v>
      </c>
      <c r="AB70" s="176"/>
    </row>
    <row r="71" spans="1:28">
      <c r="A71" s="4"/>
      <c r="B71" s="188" t="s">
        <v>113</v>
      </c>
      <c r="C71" s="167">
        <v>0.24652777777777801</v>
      </c>
      <c r="D71" s="71" t="s">
        <v>110</v>
      </c>
      <c r="E71" s="50">
        <v>0.88194444444444398</v>
      </c>
      <c r="F71" s="177">
        <f t="shared" si="19"/>
        <v>0.63541666666666596</v>
      </c>
      <c r="G71" s="71">
        <v>0.61111111111111105</v>
      </c>
      <c r="H71" s="71" t="s">
        <v>110</v>
      </c>
      <c r="I71" s="72">
        <v>0.73611111111111105</v>
      </c>
      <c r="J71" s="70"/>
      <c r="K71" s="70" t="s">
        <v>110</v>
      </c>
      <c r="L71" s="66"/>
      <c r="M71" s="171">
        <v>0.38194444444444398</v>
      </c>
      <c r="N71" s="70" t="s">
        <v>110</v>
      </c>
      <c r="O71" s="70">
        <v>0.4375</v>
      </c>
      <c r="P71" s="171"/>
      <c r="Q71" s="70" t="s">
        <v>110</v>
      </c>
      <c r="R71" s="66"/>
      <c r="S71" s="172">
        <f t="shared" si="20"/>
        <v>0.51041666666666596</v>
      </c>
      <c r="T71" s="173">
        <f t="shared" si="21"/>
        <v>10.916666666666639</v>
      </c>
      <c r="U71" s="68">
        <f t="shared" si="22"/>
        <v>0.36458333333333404</v>
      </c>
      <c r="V71" s="174">
        <f t="shared" si="23"/>
        <v>0.125</v>
      </c>
      <c r="W71" s="174">
        <f t="shared" si="24"/>
        <v>0.48958333333333404</v>
      </c>
      <c r="X71" s="69"/>
      <c r="Y71" s="62"/>
      <c r="Z71" s="175">
        <f t="shared" si="25"/>
        <v>0.30555555555555602</v>
      </c>
      <c r="AB71" s="176"/>
    </row>
    <row r="72" spans="1:28">
      <c r="A72" s="4"/>
      <c r="B72" s="188" t="s">
        <v>159</v>
      </c>
      <c r="C72" s="167">
        <v>0.24652777777777801</v>
      </c>
      <c r="D72" s="71" t="s">
        <v>110</v>
      </c>
      <c r="E72" s="50">
        <v>0.88541666666666696</v>
      </c>
      <c r="F72" s="177">
        <f t="shared" si="19"/>
        <v>0.63888888888888895</v>
      </c>
      <c r="G72" s="71">
        <v>0.38194444444444398</v>
      </c>
      <c r="H72" s="71" t="s">
        <v>110</v>
      </c>
      <c r="I72" s="72">
        <v>0.4375</v>
      </c>
      <c r="J72" s="70"/>
      <c r="K72" s="70" t="s">
        <v>110</v>
      </c>
      <c r="L72" s="66"/>
      <c r="M72" s="171"/>
      <c r="N72" s="70" t="s">
        <v>110</v>
      </c>
      <c r="O72" s="70"/>
      <c r="P72" s="171"/>
      <c r="Q72" s="70" t="s">
        <v>110</v>
      </c>
      <c r="R72" s="66"/>
      <c r="S72" s="172">
        <f t="shared" si="20"/>
        <v>0.58333333333333293</v>
      </c>
      <c r="T72" s="173">
        <f t="shared" si="21"/>
        <v>13.999999999999989</v>
      </c>
      <c r="U72" s="73">
        <f t="shared" si="22"/>
        <v>0.36111111111111105</v>
      </c>
      <c r="V72" s="174">
        <f t="shared" si="23"/>
        <v>5.5555555555556024E-2</v>
      </c>
      <c r="W72" s="174">
        <f t="shared" si="24"/>
        <v>0.41666666666666707</v>
      </c>
      <c r="X72" s="69"/>
      <c r="Y72" s="62"/>
      <c r="Z72" s="175">
        <f t="shared" si="25"/>
        <v>0.36458333333333404</v>
      </c>
      <c r="AB72" s="176"/>
    </row>
    <row r="73" spans="1:28">
      <c r="A73" s="4"/>
      <c r="B73" s="116" t="s">
        <v>160</v>
      </c>
      <c r="C73" s="74">
        <v>0.243055555555556</v>
      </c>
      <c r="D73" s="61" t="s">
        <v>110</v>
      </c>
      <c r="E73" s="62">
        <v>0.8125</v>
      </c>
      <c r="F73" s="63">
        <f t="shared" si="19"/>
        <v>0.56944444444444398</v>
      </c>
      <c r="G73" s="61">
        <v>0.50694444444444398</v>
      </c>
      <c r="H73" s="61" t="s">
        <v>110</v>
      </c>
      <c r="I73" s="64">
        <v>0.60069444444444398</v>
      </c>
      <c r="J73" s="65"/>
      <c r="K73" s="65" t="s">
        <v>110</v>
      </c>
      <c r="L73" s="75"/>
      <c r="M73" s="67"/>
      <c r="N73" s="65" t="s">
        <v>110</v>
      </c>
      <c r="O73" s="65"/>
      <c r="P73" s="67"/>
      <c r="Q73" s="65" t="s">
        <v>110</v>
      </c>
      <c r="R73" s="66"/>
      <c r="S73" s="172">
        <f t="shared" si="20"/>
        <v>0.47569444444444398</v>
      </c>
      <c r="T73" s="173">
        <f t="shared" si="21"/>
        <v>11.416666666666655</v>
      </c>
      <c r="U73" s="68">
        <f t="shared" si="22"/>
        <v>0.43055555555555602</v>
      </c>
      <c r="V73" s="174">
        <f t="shared" si="23"/>
        <v>9.375E-2</v>
      </c>
      <c r="W73" s="174">
        <f t="shared" si="24"/>
        <v>0.52430555555555602</v>
      </c>
      <c r="X73" s="69"/>
      <c r="Y73" s="62"/>
      <c r="Z73" s="175">
        <f t="shared" si="25"/>
        <v>0.35763888888888906</v>
      </c>
      <c r="AB73" s="176"/>
    </row>
    <row r="74" spans="1:28">
      <c r="A74" s="4"/>
      <c r="B74" s="188" t="s">
        <v>118</v>
      </c>
      <c r="C74" s="74">
        <v>0.33333333333333298</v>
      </c>
      <c r="D74" s="61" t="s">
        <v>110</v>
      </c>
      <c r="E74" s="62">
        <v>0.91319444444444398</v>
      </c>
      <c r="F74" s="63">
        <f t="shared" si="19"/>
        <v>0.57986111111111094</v>
      </c>
      <c r="G74" s="61">
        <v>0.49305555555555602</v>
      </c>
      <c r="H74" s="61" t="s">
        <v>110</v>
      </c>
      <c r="I74" s="64">
        <v>0.60069444444444398</v>
      </c>
      <c r="J74" s="70"/>
      <c r="K74" s="70" t="s">
        <v>110</v>
      </c>
      <c r="L74" s="66"/>
      <c r="M74" s="171"/>
      <c r="N74" s="70" t="s">
        <v>110</v>
      </c>
      <c r="O74" s="70"/>
      <c r="P74" s="171"/>
      <c r="Q74" s="70" t="s">
        <v>110</v>
      </c>
      <c r="R74" s="66"/>
      <c r="S74" s="172">
        <f t="shared" si="20"/>
        <v>0.47222222222222299</v>
      </c>
      <c r="T74" s="173">
        <f t="shared" si="21"/>
        <v>11.333333333333352</v>
      </c>
      <c r="U74" s="68">
        <f t="shared" si="22"/>
        <v>0.42013888888888901</v>
      </c>
      <c r="V74" s="174">
        <f t="shared" si="23"/>
        <v>0.10763888888888795</v>
      </c>
      <c r="W74" s="174">
        <f t="shared" si="24"/>
        <v>0.52777777777777701</v>
      </c>
      <c r="X74" s="69"/>
      <c r="Y74" s="6"/>
      <c r="Z74" s="187">
        <f t="shared" si="25"/>
        <v>0.52083333333333304</v>
      </c>
      <c r="AB74" s="176"/>
    </row>
    <row r="75" spans="1:28">
      <c r="A75" s="4"/>
      <c r="B75" s="4"/>
      <c r="C75" s="8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76">
        <f>SUM(S68:S74)*24</f>
        <v>84.500000000000014</v>
      </c>
      <c r="T75" s="77">
        <f>SUM(T68:T74)</f>
        <v>83.166666666666671</v>
      </c>
      <c r="U75" s="6"/>
      <c r="V75" s="4"/>
      <c r="W75" s="78">
        <f>SUM(W68:W74)*24</f>
        <v>83.499999999999986</v>
      </c>
      <c r="X75" s="79"/>
      <c r="Y75" s="79"/>
      <c r="Z75" s="19"/>
    </row>
    <row r="77" spans="1:28">
      <c r="T77" s="80"/>
      <c r="U77" s="80"/>
      <c r="V77" s="80"/>
    </row>
    <row r="78" spans="1:28">
      <c r="A78" s="4"/>
      <c r="B78" s="193" t="s">
        <v>191</v>
      </c>
      <c r="C78" s="167">
        <v>0.30555555555555602</v>
      </c>
      <c r="D78" s="71" t="s">
        <v>110</v>
      </c>
      <c r="E78" s="50">
        <v>0.90625</v>
      </c>
      <c r="F78" s="177">
        <f>(E78-C78)</f>
        <v>0.60069444444444398</v>
      </c>
      <c r="G78" s="71">
        <v>0.49305555555555602</v>
      </c>
      <c r="H78" s="71" t="s">
        <v>110</v>
      </c>
      <c r="I78" s="72">
        <v>0.60069444444444398</v>
      </c>
      <c r="J78" s="70"/>
      <c r="K78" s="70" t="s">
        <v>110</v>
      </c>
      <c r="L78" s="66"/>
      <c r="M78" s="171"/>
      <c r="N78" s="70" t="s">
        <v>110</v>
      </c>
      <c r="O78" s="70"/>
      <c r="P78" s="171"/>
      <c r="Q78" s="70" t="s">
        <v>110</v>
      </c>
      <c r="R78" s="66"/>
      <c r="S78" s="172">
        <f>(F78-((I78-G78)))</f>
        <v>0.49305555555555602</v>
      </c>
      <c r="T78" s="173">
        <f>(F78-((I78-G78)+(L78-J78)+(O78-M78)+(R78-P78)))*24</f>
        <v>11.833333333333345</v>
      </c>
      <c r="U78" s="73">
        <f>(($J$13+C78)+($L$13-E78))</f>
        <v>0.39930555555555602</v>
      </c>
      <c r="V78" s="174">
        <f>(I78-G78)</f>
        <v>0.10763888888888795</v>
      </c>
      <c r="W78" s="174">
        <f>(V78+U78)</f>
        <v>0.50694444444444398</v>
      </c>
      <c r="X78" s="69"/>
      <c r="Y78" s="62"/>
      <c r="Z78" s="175">
        <f>SUM(($J$13+C78)+($L$13-E72))</f>
        <v>0.42013888888888906</v>
      </c>
      <c r="AB78" s="176"/>
    </row>
    <row r="81" spans="1:28">
      <c r="A81" s="4"/>
      <c r="B81" s="4"/>
      <c r="C81" s="35" t="s">
        <v>241</v>
      </c>
      <c r="D81" s="4"/>
      <c r="E81" s="4"/>
      <c r="F81" s="4"/>
      <c r="G81" s="4"/>
      <c r="H81" s="4"/>
      <c r="I81" s="4"/>
      <c r="J81" s="4"/>
      <c r="K81" s="4"/>
      <c r="L81" s="4"/>
      <c r="M81" s="36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8" hidden="1">
      <c r="A82" s="4"/>
      <c r="B82" s="4"/>
      <c r="C82" s="4"/>
      <c r="D82" s="4"/>
      <c r="E82" s="4"/>
      <c r="F82" s="4"/>
      <c r="G82" s="4"/>
      <c r="H82" s="4"/>
      <c r="I82" s="4"/>
      <c r="J82" s="36">
        <v>0</v>
      </c>
      <c r="K82" s="4"/>
      <c r="L82" s="36">
        <v>1</v>
      </c>
      <c r="M82" s="36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8">
      <c r="A83" s="4"/>
      <c r="B83" s="37"/>
      <c r="C83" s="164"/>
      <c r="D83" s="38"/>
      <c r="E83" s="39" t="s">
        <v>91</v>
      </c>
      <c r="F83" s="40"/>
      <c r="G83" s="41"/>
      <c r="H83" s="42" t="s">
        <v>92</v>
      </c>
      <c r="I83" s="40"/>
      <c r="J83" s="43"/>
      <c r="K83" s="43" t="s">
        <v>93</v>
      </c>
      <c r="L83" s="44"/>
      <c r="M83" s="165"/>
      <c r="N83" s="43" t="s">
        <v>93</v>
      </c>
      <c r="O83" s="43"/>
      <c r="P83" s="165"/>
      <c r="Q83" s="43" t="s">
        <v>94</v>
      </c>
      <c r="R83" s="43"/>
      <c r="S83" s="166" t="s">
        <v>95</v>
      </c>
      <c r="T83" s="45" t="s">
        <v>96</v>
      </c>
      <c r="U83" s="164"/>
      <c r="V83" s="39" t="s">
        <v>97</v>
      </c>
      <c r="W83" s="45"/>
      <c r="X83" s="10"/>
      <c r="Y83" s="10"/>
      <c r="Z83" s="46" t="s">
        <v>98</v>
      </c>
      <c r="AB83" s="47" t="s">
        <v>83</v>
      </c>
    </row>
    <row r="84" spans="1:28">
      <c r="A84" s="4"/>
      <c r="B84" s="48" t="s">
        <v>99</v>
      </c>
      <c r="C84" s="167"/>
      <c r="D84" s="49" t="s">
        <v>100</v>
      </c>
      <c r="E84" s="50"/>
      <c r="F84" s="168" t="s">
        <v>101</v>
      </c>
      <c r="G84" s="51" t="s">
        <v>102</v>
      </c>
      <c r="H84" s="51"/>
      <c r="I84" s="52" t="s">
        <v>102</v>
      </c>
      <c r="J84" s="169" t="s">
        <v>102</v>
      </c>
      <c r="K84" s="53"/>
      <c r="L84" s="53" t="s">
        <v>102</v>
      </c>
      <c r="M84" s="169" t="s">
        <v>102</v>
      </c>
      <c r="N84" s="53"/>
      <c r="O84" s="53" t="s">
        <v>102</v>
      </c>
      <c r="P84" s="169" t="s">
        <v>102</v>
      </c>
      <c r="Q84" s="53"/>
      <c r="R84" s="54" t="s">
        <v>102</v>
      </c>
      <c r="S84" s="48" t="s">
        <v>103</v>
      </c>
      <c r="T84" s="170" t="s">
        <v>104</v>
      </c>
      <c r="U84" s="170" t="s">
        <v>105</v>
      </c>
      <c r="V84" s="170" t="s">
        <v>106</v>
      </c>
      <c r="W84" s="170" t="s">
        <v>107</v>
      </c>
      <c r="X84" s="55"/>
      <c r="Y84" s="56"/>
      <c r="Z84" s="57" t="s">
        <v>108</v>
      </c>
      <c r="AB84" s="58"/>
    </row>
    <row r="85" spans="1:28">
      <c r="A85" s="4"/>
      <c r="B85" s="122" t="s">
        <v>109</v>
      </c>
      <c r="C85" s="87">
        <v>0.24652777777777801</v>
      </c>
      <c r="D85" s="88" t="s">
        <v>110</v>
      </c>
      <c r="E85" s="29">
        <v>0.39583333333333298</v>
      </c>
      <c r="F85" s="89">
        <f t="shared" ref="F85:F92" si="26">(E85-C85)</f>
        <v>0.14930555555555497</v>
      </c>
      <c r="G85" s="88"/>
      <c r="H85" s="88" t="s">
        <v>110</v>
      </c>
      <c r="I85" s="90"/>
      <c r="J85" s="91"/>
      <c r="K85" s="91" t="s">
        <v>110</v>
      </c>
      <c r="L85" s="183"/>
      <c r="M85" s="184"/>
      <c r="N85" s="91" t="s">
        <v>110</v>
      </c>
      <c r="O85" s="91"/>
      <c r="P85" s="92"/>
      <c r="Q85" s="91" t="s">
        <v>110</v>
      </c>
      <c r="R85" s="183"/>
      <c r="S85" s="185">
        <f t="shared" ref="S85:S92" si="27">(F85-((I85-G85)))</f>
        <v>0.14930555555555497</v>
      </c>
      <c r="T85" s="186">
        <f t="shared" ref="T85:T92" si="28">(F85-((I85-G85)+(L85-J85)+(O85-M85)+(R85-P85)))*24</f>
        <v>3.5833333333333193</v>
      </c>
      <c r="U85" s="93">
        <f t="shared" ref="U85:U92" si="29">(($J$13+C85)+($L$13-E85))</f>
        <v>0.85069444444444497</v>
      </c>
      <c r="V85" s="178">
        <f t="shared" ref="V85:V92" si="30">(I85-G85)</f>
        <v>0</v>
      </c>
      <c r="W85" s="178">
        <f t="shared" ref="W85:W92" si="31">(V85+U85)</f>
        <v>0.85069444444444497</v>
      </c>
      <c r="X85" s="69"/>
      <c r="Y85" s="62"/>
      <c r="Z85" s="204">
        <f>SUM(($J$13+C85)+($L$13-E92))</f>
        <v>0.48611111111111105</v>
      </c>
      <c r="AB85" s="176"/>
    </row>
    <row r="86" spans="1:28">
      <c r="A86" s="4"/>
      <c r="B86" s="120" t="s">
        <v>109</v>
      </c>
      <c r="C86" s="102">
        <v>0.4375</v>
      </c>
      <c r="D86" s="96" t="s">
        <v>110</v>
      </c>
      <c r="E86" s="96">
        <v>0.82638888888888895</v>
      </c>
      <c r="F86" s="97">
        <f t="shared" si="26"/>
        <v>0.38888888888888895</v>
      </c>
      <c r="G86" s="96"/>
      <c r="H86" s="96" t="s">
        <v>110</v>
      </c>
      <c r="I86" s="98"/>
      <c r="J86" s="99"/>
      <c r="K86" s="99" t="s">
        <v>110</v>
      </c>
      <c r="L86" s="100"/>
      <c r="M86" s="101"/>
      <c r="N86" s="99" t="s">
        <v>110</v>
      </c>
      <c r="O86" s="99"/>
      <c r="P86" s="101"/>
      <c r="Q86" s="99" t="s">
        <v>110</v>
      </c>
      <c r="R86" s="100"/>
      <c r="S86" s="102">
        <f t="shared" si="27"/>
        <v>0.38888888888888895</v>
      </c>
      <c r="T86" s="103">
        <f t="shared" si="28"/>
        <v>9.3333333333333357</v>
      </c>
      <c r="U86" s="104">
        <f t="shared" si="29"/>
        <v>0.61111111111111105</v>
      </c>
      <c r="V86" s="94">
        <f t="shared" si="30"/>
        <v>0</v>
      </c>
      <c r="W86" s="94">
        <f t="shared" si="31"/>
        <v>0.61111111111111105</v>
      </c>
      <c r="X86" s="69"/>
      <c r="Y86" s="62"/>
      <c r="Z86" s="105">
        <f>SUM(($J$13+C86)+($L$13-E81))</f>
        <v>1.4375</v>
      </c>
      <c r="AB86" s="176"/>
    </row>
    <row r="87" spans="1:28">
      <c r="A87" s="4"/>
      <c r="B87" s="188" t="s">
        <v>111</v>
      </c>
      <c r="C87" s="167">
        <v>0.24652777777777801</v>
      </c>
      <c r="D87" s="71" t="s">
        <v>110</v>
      </c>
      <c r="E87" s="50">
        <v>0.85416666666666696</v>
      </c>
      <c r="F87" s="177">
        <f t="shared" si="26"/>
        <v>0.60763888888888895</v>
      </c>
      <c r="G87" s="71">
        <v>0.43402777777777801</v>
      </c>
      <c r="H87" s="71" t="s">
        <v>110</v>
      </c>
      <c r="I87" s="72">
        <v>0.52083333333333304</v>
      </c>
      <c r="J87" s="70"/>
      <c r="K87" s="65" t="s">
        <v>110</v>
      </c>
      <c r="L87" s="66"/>
      <c r="M87" s="171"/>
      <c r="N87" s="65" t="s">
        <v>110</v>
      </c>
      <c r="O87" s="70"/>
      <c r="P87" s="171"/>
      <c r="Q87" s="70" t="s">
        <v>110</v>
      </c>
      <c r="R87" s="66"/>
      <c r="S87" s="172">
        <f t="shared" si="27"/>
        <v>0.52083333333333393</v>
      </c>
      <c r="T87" s="173">
        <f t="shared" si="28"/>
        <v>12.500000000000014</v>
      </c>
      <c r="U87" s="68">
        <f t="shared" si="29"/>
        <v>0.39236111111111105</v>
      </c>
      <c r="V87" s="174">
        <f t="shared" si="30"/>
        <v>8.6805555555555025E-2</v>
      </c>
      <c r="W87" s="174">
        <f t="shared" si="31"/>
        <v>0.47916666666666607</v>
      </c>
      <c r="X87" s="69"/>
      <c r="Y87" s="62"/>
      <c r="Z87" s="175">
        <f t="shared" ref="Z87:Z92" si="32">SUM(($J$13+C87)+($L$13-E86))</f>
        <v>0.42013888888888906</v>
      </c>
      <c r="AB87" s="176"/>
    </row>
    <row r="88" spans="1:28">
      <c r="A88" s="4"/>
      <c r="B88" s="188" t="s">
        <v>112</v>
      </c>
      <c r="C88" s="60">
        <v>0.21875</v>
      </c>
      <c r="D88" s="61" t="s">
        <v>110</v>
      </c>
      <c r="E88" s="62">
        <v>0.94097222222222199</v>
      </c>
      <c r="F88" s="63">
        <f t="shared" si="26"/>
        <v>0.72222222222222199</v>
      </c>
      <c r="G88" s="61">
        <v>0.49305555555555602</v>
      </c>
      <c r="H88" s="61" t="s">
        <v>110</v>
      </c>
      <c r="I88" s="64">
        <v>0.64583333333333304</v>
      </c>
      <c r="J88" s="70"/>
      <c r="K88" s="70" t="s">
        <v>110</v>
      </c>
      <c r="L88" s="66"/>
      <c r="M88" s="171"/>
      <c r="N88" s="70" t="s">
        <v>110</v>
      </c>
      <c r="O88" s="70"/>
      <c r="P88" s="171"/>
      <c r="Q88" s="70" t="s">
        <v>110</v>
      </c>
      <c r="R88" s="66"/>
      <c r="S88" s="172">
        <f t="shared" si="27"/>
        <v>0.56944444444444497</v>
      </c>
      <c r="T88" s="173">
        <f t="shared" si="28"/>
        <v>13.666666666666679</v>
      </c>
      <c r="U88" s="73">
        <f t="shared" si="29"/>
        <v>0.27777777777777801</v>
      </c>
      <c r="V88" s="174">
        <f t="shared" si="30"/>
        <v>0.15277777777777701</v>
      </c>
      <c r="W88" s="174">
        <f t="shared" si="31"/>
        <v>0.43055555555555503</v>
      </c>
      <c r="X88" s="69"/>
      <c r="Y88" s="62"/>
      <c r="Z88" s="175">
        <f t="shared" si="32"/>
        <v>0.36458333333333304</v>
      </c>
      <c r="AB88" s="176"/>
    </row>
    <row r="89" spans="1:28">
      <c r="A89" s="4"/>
      <c r="B89" s="188" t="s">
        <v>113</v>
      </c>
      <c r="C89" s="167">
        <v>0.24652777777777801</v>
      </c>
      <c r="D89" s="71" t="s">
        <v>110</v>
      </c>
      <c r="E89" s="50">
        <v>0.88194444444444398</v>
      </c>
      <c r="F89" s="177">
        <f t="shared" si="26"/>
        <v>0.63541666666666596</v>
      </c>
      <c r="G89" s="71">
        <v>0.61111111111111105</v>
      </c>
      <c r="H89" s="71" t="s">
        <v>110</v>
      </c>
      <c r="I89" s="72">
        <v>0.73611111111111105</v>
      </c>
      <c r="J89" s="70"/>
      <c r="K89" s="70" t="s">
        <v>110</v>
      </c>
      <c r="L89" s="66"/>
      <c r="M89" s="171">
        <v>0.38194444444444398</v>
      </c>
      <c r="N89" s="70" t="s">
        <v>110</v>
      </c>
      <c r="O89" s="70">
        <v>0.4375</v>
      </c>
      <c r="P89" s="171"/>
      <c r="Q89" s="70" t="s">
        <v>110</v>
      </c>
      <c r="R89" s="66"/>
      <c r="S89" s="172">
        <f t="shared" si="27"/>
        <v>0.51041666666666596</v>
      </c>
      <c r="T89" s="173">
        <f t="shared" si="28"/>
        <v>10.916666666666639</v>
      </c>
      <c r="U89" s="68">
        <f t="shared" si="29"/>
        <v>0.36458333333333404</v>
      </c>
      <c r="V89" s="174">
        <f t="shared" si="30"/>
        <v>0.125</v>
      </c>
      <c r="W89" s="174">
        <f t="shared" si="31"/>
        <v>0.48958333333333404</v>
      </c>
      <c r="X89" s="69"/>
      <c r="Y89" s="62"/>
      <c r="Z89" s="175">
        <f t="shared" si="32"/>
        <v>0.30555555555555602</v>
      </c>
      <c r="AB89" s="176"/>
    </row>
    <row r="90" spans="1:28">
      <c r="A90" s="4"/>
      <c r="B90" s="188" t="s">
        <v>159</v>
      </c>
      <c r="C90" s="167">
        <v>0.24652777777777801</v>
      </c>
      <c r="D90" s="71" t="s">
        <v>110</v>
      </c>
      <c r="E90" s="50">
        <v>0.88541666666666696</v>
      </c>
      <c r="F90" s="177">
        <f t="shared" si="26"/>
        <v>0.63888888888888895</v>
      </c>
      <c r="G90" s="71">
        <v>0.38194444444444398</v>
      </c>
      <c r="H90" s="71" t="s">
        <v>110</v>
      </c>
      <c r="I90" s="72">
        <v>0.4375</v>
      </c>
      <c r="J90" s="70"/>
      <c r="K90" s="70" t="s">
        <v>110</v>
      </c>
      <c r="L90" s="66"/>
      <c r="M90" s="171"/>
      <c r="N90" s="70" t="s">
        <v>110</v>
      </c>
      <c r="O90" s="70"/>
      <c r="P90" s="171"/>
      <c r="Q90" s="70" t="s">
        <v>110</v>
      </c>
      <c r="R90" s="66"/>
      <c r="S90" s="172">
        <f t="shared" si="27"/>
        <v>0.58333333333333293</v>
      </c>
      <c r="T90" s="173">
        <f t="shared" si="28"/>
        <v>13.999999999999989</v>
      </c>
      <c r="U90" s="73">
        <f t="shared" si="29"/>
        <v>0.36111111111111105</v>
      </c>
      <c r="V90" s="174">
        <f t="shared" si="30"/>
        <v>5.5555555555556024E-2</v>
      </c>
      <c r="W90" s="174">
        <f t="shared" si="31"/>
        <v>0.41666666666666707</v>
      </c>
      <c r="X90" s="69"/>
      <c r="Y90" s="62"/>
      <c r="Z90" s="175">
        <f t="shared" si="32"/>
        <v>0.36458333333333404</v>
      </c>
      <c r="AB90" s="176"/>
    </row>
    <row r="91" spans="1:28">
      <c r="A91" s="4"/>
      <c r="B91" s="116" t="s">
        <v>160</v>
      </c>
      <c r="C91" s="74">
        <v>0.243055555555556</v>
      </c>
      <c r="D91" s="61" t="s">
        <v>110</v>
      </c>
      <c r="E91" s="62">
        <v>0.8125</v>
      </c>
      <c r="F91" s="63">
        <f t="shared" si="26"/>
        <v>0.56944444444444398</v>
      </c>
      <c r="G91" s="61">
        <v>0.50694444444444398</v>
      </c>
      <c r="H91" s="61" t="s">
        <v>110</v>
      </c>
      <c r="I91" s="64">
        <v>0.60069444444444398</v>
      </c>
      <c r="J91" s="65"/>
      <c r="K91" s="65" t="s">
        <v>110</v>
      </c>
      <c r="L91" s="75"/>
      <c r="M91" s="67"/>
      <c r="N91" s="65" t="s">
        <v>110</v>
      </c>
      <c r="O91" s="65"/>
      <c r="P91" s="67"/>
      <c r="Q91" s="65" t="s">
        <v>110</v>
      </c>
      <c r="R91" s="66"/>
      <c r="S91" s="172">
        <f t="shared" si="27"/>
        <v>0.47569444444444398</v>
      </c>
      <c r="T91" s="173">
        <f t="shared" si="28"/>
        <v>11.416666666666655</v>
      </c>
      <c r="U91" s="68">
        <f t="shared" si="29"/>
        <v>0.43055555555555602</v>
      </c>
      <c r="V91" s="174">
        <f t="shared" si="30"/>
        <v>9.375E-2</v>
      </c>
      <c r="W91" s="174">
        <f t="shared" si="31"/>
        <v>0.52430555555555602</v>
      </c>
      <c r="X91" s="69"/>
      <c r="Y91" s="62"/>
      <c r="Z91" s="175">
        <f t="shared" si="32"/>
        <v>0.35763888888888906</v>
      </c>
      <c r="AB91" s="176"/>
    </row>
    <row r="92" spans="1:28">
      <c r="A92" s="4"/>
      <c r="B92" s="188" t="s">
        <v>118</v>
      </c>
      <c r="C92" s="74">
        <v>0.33333333333333298</v>
      </c>
      <c r="D92" s="61" t="s">
        <v>110</v>
      </c>
      <c r="E92" s="62">
        <v>0.76041666666666696</v>
      </c>
      <c r="F92" s="63">
        <f t="shared" si="26"/>
        <v>0.42708333333333398</v>
      </c>
      <c r="G92" s="61"/>
      <c r="H92" s="61" t="s">
        <v>110</v>
      </c>
      <c r="I92" s="64"/>
      <c r="J92" s="70"/>
      <c r="K92" s="70" t="s">
        <v>110</v>
      </c>
      <c r="L92" s="66"/>
      <c r="M92" s="171">
        <v>0.49305555555555602</v>
      </c>
      <c r="N92" s="70" t="s">
        <v>110</v>
      </c>
      <c r="O92" s="70">
        <v>0.60069444444444398</v>
      </c>
      <c r="P92" s="171"/>
      <c r="Q92" s="70" t="s">
        <v>110</v>
      </c>
      <c r="R92" s="66"/>
      <c r="S92" s="172">
        <f t="shared" si="27"/>
        <v>0.42708333333333398</v>
      </c>
      <c r="T92" s="173">
        <f t="shared" si="28"/>
        <v>7.6666666666667052</v>
      </c>
      <c r="U92" s="68">
        <f t="shared" si="29"/>
        <v>0.57291666666666607</v>
      </c>
      <c r="V92" s="174">
        <f t="shared" si="30"/>
        <v>0</v>
      </c>
      <c r="W92" s="174">
        <f t="shared" si="31"/>
        <v>0.57291666666666607</v>
      </c>
      <c r="X92" s="69"/>
      <c r="Y92" s="6"/>
      <c r="Z92" s="187">
        <f t="shared" si="32"/>
        <v>0.52083333333333304</v>
      </c>
      <c r="AB92" s="176"/>
    </row>
    <row r="93" spans="1:28">
      <c r="A93" s="4"/>
      <c r="B93" s="4"/>
      <c r="C93" s="8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76">
        <f>SUM(S86:S92)*24</f>
        <v>83.416666666666671</v>
      </c>
      <c r="T93" s="77">
        <f>SUM(T86:T92)</f>
        <v>79.500000000000014</v>
      </c>
      <c r="U93" s="6"/>
      <c r="V93" s="4"/>
      <c r="W93" s="78">
        <f>SUM(W86:W92)*24</f>
        <v>84.583333333333329</v>
      </c>
      <c r="X93" s="79"/>
      <c r="Y93" s="79"/>
      <c r="Z93" s="19"/>
    </row>
  </sheetData>
  <pageMargins left="0.7" right="0.7" top="0.75" bottom="0.75" header="0.511811023622047" footer="0.3"/>
  <pageSetup paperSize="9" scale="92" orientation="landscape" horizontalDpi="300" verticalDpi="300"/>
  <headerFooter>
    <oddFooter>&amp;C_x005F_x000D_&amp;1#&amp;"Aptos,Normal"&amp;10&amp;Kff0000  C1 - Internal</oddFooter>
  </headerFooter>
  <rowBreaks count="3" manualBreakCount="3">
    <brk id="25" max="16383" man="1"/>
    <brk id="48" max="16383" man="1"/>
    <brk id="8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55"/>
  <sheetViews>
    <sheetView zoomScaleNormal="100" workbookViewId="0">
      <selection activeCell="Z3" sqref="Z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246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247</v>
      </c>
      <c r="P5" s="6"/>
      <c r="Q5" s="4"/>
      <c r="R5" s="11" t="s">
        <v>74</v>
      </c>
      <c r="S5" s="13"/>
      <c r="T5" s="15" t="s">
        <v>248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249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22" t="s">
        <v>109</v>
      </c>
      <c r="C16" s="87">
        <v>0.24652777777777801</v>
      </c>
      <c r="D16" s="88" t="s">
        <v>110</v>
      </c>
      <c r="E16" s="29">
        <v>0.64236111111111105</v>
      </c>
      <c r="F16" s="89">
        <f t="shared" ref="F16:F22" si="0">(E16-C16)</f>
        <v>0.39583333333333304</v>
      </c>
      <c r="G16" s="88"/>
      <c r="H16" s="88" t="s">
        <v>110</v>
      </c>
      <c r="I16" s="90"/>
      <c r="J16" s="91"/>
      <c r="K16" s="91" t="s">
        <v>110</v>
      </c>
      <c r="L16" s="183"/>
      <c r="M16" s="184">
        <v>0.38194444444444398</v>
      </c>
      <c r="N16" s="91" t="s">
        <v>110</v>
      </c>
      <c r="O16" s="91">
        <v>0.4375</v>
      </c>
      <c r="P16" s="92"/>
      <c r="Q16" s="91" t="s">
        <v>110</v>
      </c>
      <c r="R16" s="183"/>
      <c r="S16" s="185">
        <f t="shared" ref="S16:S22" si="1">(F16-((I16-G16)))</f>
        <v>0.39583333333333304</v>
      </c>
      <c r="T16" s="186">
        <f t="shared" ref="T16:T22" si="2">(F16-((I16-G16)+(L16-J16)+(O16-M16)+(R16-P16)))*24</f>
        <v>8.1666666666666483</v>
      </c>
      <c r="U16" s="93">
        <f t="shared" ref="U16:U22" si="3">(($J$13+C16)+($L$13-E16))</f>
        <v>0.60416666666666696</v>
      </c>
      <c r="V16" s="178">
        <f t="shared" ref="V16:V22" si="4">(I16-G16)</f>
        <v>0</v>
      </c>
      <c r="W16" s="178">
        <f t="shared" ref="W16:W22" si="5">(V16+U16)</f>
        <v>0.60416666666666696</v>
      </c>
      <c r="X16" s="69"/>
      <c r="Y16" s="62"/>
      <c r="Z16" s="187">
        <f>SUM(($J$13+C16)+($L$13-E22))</f>
        <v>0.36111111111111105</v>
      </c>
      <c r="AB16" s="176"/>
    </row>
    <row r="17" spans="1:28">
      <c r="A17" s="4"/>
      <c r="B17" s="120" t="s">
        <v>111</v>
      </c>
      <c r="C17" s="95">
        <v>0.30208333333333298</v>
      </c>
      <c r="D17" s="96" t="s">
        <v>110</v>
      </c>
      <c r="E17" s="121">
        <v>0.85763888888888895</v>
      </c>
      <c r="F17" s="97">
        <f t="shared" si="0"/>
        <v>0.55555555555555602</v>
      </c>
      <c r="G17" s="96"/>
      <c r="H17" s="96" t="s">
        <v>110</v>
      </c>
      <c r="I17" s="98"/>
      <c r="J17" s="99"/>
      <c r="K17" s="99" t="s">
        <v>110</v>
      </c>
      <c r="L17" s="100"/>
      <c r="M17" s="101">
        <v>0.51736111111111105</v>
      </c>
      <c r="N17" s="99" t="s">
        <v>110</v>
      </c>
      <c r="O17" s="99">
        <v>0.64236111111111105</v>
      </c>
      <c r="P17" s="101"/>
      <c r="Q17" s="99" t="s">
        <v>110</v>
      </c>
      <c r="R17" s="100"/>
      <c r="S17" s="102">
        <f t="shared" si="1"/>
        <v>0.55555555555555602</v>
      </c>
      <c r="T17" s="103">
        <f t="shared" si="2"/>
        <v>10.333333333333345</v>
      </c>
      <c r="U17" s="104">
        <f t="shared" si="3"/>
        <v>0.44444444444444403</v>
      </c>
      <c r="V17" s="94">
        <f t="shared" si="4"/>
        <v>0</v>
      </c>
      <c r="W17" s="94">
        <f t="shared" si="5"/>
        <v>0.44444444444444403</v>
      </c>
      <c r="X17" s="69"/>
      <c r="Y17" s="62"/>
      <c r="Z17" s="105">
        <f>SUM(($J$13+C17)+($L$13-E12))</f>
        <v>1.302083333333333</v>
      </c>
      <c r="AB17" s="176"/>
    </row>
    <row r="18" spans="1:28">
      <c r="A18" s="4"/>
      <c r="B18" s="188" t="s">
        <v>112</v>
      </c>
      <c r="C18" s="167">
        <v>0.30208333333333298</v>
      </c>
      <c r="D18" s="71" t="s">
        <v>110</v>
      </c>
      <c r="E18" s="50">
        <v>0.85763888888888895</v>
      </c>
      <c r="F18" s="177">
        <f t="shared" si="0"/>
        <v>0.55555555555555602</v>
      </c>
      <c r="G18" s="71"/>
      <c r="H18" s="71" t="s">
        <v>110</v>
      </c>
      <c r="I18" s="72"/>
      <c r="J18" s="70"/>
      <c r="K18" s="70" t="s">
        <v>110</v>
      </c>
      <c r="L18" s="66"/>
      <c r="M18" s="171">
        <v>0.51736111111111105</v>
      </c>
      <c r="N18" s="70" t="s">
        <v>110</v>
      </c>
      <c r="O18" s="70">
        <v>0.64236111111111105</v>
      </c>
      <c r="P18" s="171"/>
      <c r="Q18" s="70" t="s">
        <v>110</v>
      </c>
      <c r="R18" s="66"/>
      <c r="S18" s="172">
        <f t="shared" si="1"/>
        <v>0.55555555555555602</v>
      </c>
      <c r="T18" s="173">
        <f t="shared" si="2"/>
        <v>10.333333333333345</v>
      </c>
      <c r="U18" s="68">
        <f t="shared" si="3"/>
        <v>0.44444444444444403</v>
      </c>
      <c r="V18" s="174">
        <f t="shared" si="4"/>
        <v>0</v>
      </c>
      <c r="W18" s="174">
        <f t="shared" si="5"/>
        <v>0.44444444444444403</v>
      </c>
      <c r="X18" s="69"/>
      <c r="Y18" s="62"/>
      <c r="Z18" s="175">
        <f>SUM(($J$13+C18)+($L$13-E17))</f>
        <v>0.44444444444444403</v>
      </c>
      <c r="AB18" s="176"/>
    </row>
    <row r="19" spans="1:28">
      <c r="A19" s="4"/>
      <c r="B19" s="188" t="s">
        <v>113</v>
      </c>
      <c r="C19" s="167">
        <v>0.5</v>
      </c>
      <c r="D19" s="71" t="s">
        <v>110</v>
      </c>
      <c r="E19" s="50">
        <v>0.85416666666666696</v>
      </c>
      <c r="F19" s="177">
        <f t="shared" si="0"/>
        <v>0.35416666666666696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0.35416666666666696</v>
      </c>
      <c r="T19" s="173">
        <f t="shared" si="2"/>
        <v>8.5000000000000071</v>
      </c>
      <c r="U19" s="73">
        <f t="shared" si="3"/>
        <v>0.64583333333333304</v>
      </c>
      <c r="V19" s="174">
        <f t="shared" si="4"/>
        <v>0</v>
      </c>
      <c r="W19" s="174">
        <f t="shared" si="5"/>
        <v>0.64583333333333304</v>
      </c>
      <c r="X19" s="69"/>
      <c r="Y19" s="62"/>
      <c r="Z19" s="175">
        <f>SUM(($J$13+C19)+($L$13-E18))</f>
        <v>0.64236111111111105</v>
      </c>
      <c r="AB19" s="176"/>
    </row>
    <row r="20" spans="1:28">
      <c r="A20" s="4"/>
      <c r="B20" s="188" t="s">
        <v>115</v>
      </c>
      <c r="C20" s="60">
        <v>0.24652777777777801</v>
      </c>
      <c r="D20" s="61" t="s">
        <v>110</v>
      </c>
      <c r="E20" s="62">
        <v>0.93055555555555602</v>
      </c>
      <c r="F20" s="63">
        <f t="shared" si="0"/>
        <v>0.68402777777777801</v>
      </c>
      <c r="G20" s="61">
        <v>0.38194444444444398</v>
      </c>
      <c r="H20" s="61" t="s">
        <v>110</v>
      </c>
      <c r="I20" s="64">
        <v>0.51041666666666696</v>
      </c>
      <c r="J20" s="70"/>
      <c r="K20" s="65" t="s">
        <v>110</v>
      </c>
      <c r="L20" s="66"/>
      <c r="M20" s="171"/>
      <c r="N20" s="65" t="s">
        <v>110</v>
      </c>
      <c r="O20" s="70"/>
      <c r="P20" s="171"/>
      <c r="Q20" s="70" t="s">
        <v>110</v>
      </c>
      <c r="R20" s="66"/>
      <c r="S20" s="172">
        <f t="shared" si="1"/>
        <v>0.55555555555555503</v>
      </c>
      <c r="T20" s="173">
        <f t="shared" si="2"/>
        <v>13.333333333333321</v>
      </c>
      <c r="U20" s="68">
        <f t="shared" si="3"/>
        <v>0.31597222222222199</v>
      </c>
      <c r="V20" s="174">
        <f t="shared" si="4"/>
        <v>0.12847222222222299</v>
      </c>
      <c r="W20" s="174">
        <f t="shared" si="5"/>
        <v>0.44444444444444497</v>
      </c>
      <c r="X20" s="69"/>
      <c r="Y20" s="62"/>
      <c r="Z20" s="175">
        <f>SUM(($J$13+C20)+($L$13-E19))</f>
        <v>0.39236111111111105</v>
      </c>
      <c r="AB20" s="176"/>
    </row>
    <row r="21" spans="1:28">
      <c r="A21" s="4"/>
      <c r="B21" s="116" t="s">
        <v>116</v>
      </c>
      <c r="C21" s="74">
        <v>0.38194444444444398</v>
      </c>
      <c r="D21" s="61" t="s">
        <v>110</v>
      </c>
      <c r="E21" s="62">
        <v>0.88194444444444398</v>
      </c>
      <c r="F21" s="63">
        <f t="shared" si="0"/>
        <v>0.5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>
        <v>0.49652777777777801</v>
      </c>
      <c r="Q21" s="65" t="s">
        <v>110</v>
      </c>
      <c r="R21" s="66">
        <v>0.52083333333333304</v>
      </c>
      <c r="S21" s="172">
        <f t="shared" si="1"/>
        <v>0.5</v>
      </c>
      <c r="T21" s="173">
        <f t="shared" si="2"/>
        <v>11.416666666666679</v>
      </c>
      <c r="U21" s="68">
        <f t="shared" si="3"/>
        <v>0.5</v>
      </c>
      <c r="V21" s="174">
        <f t="shared" si="4"/>
        <v>0</v>
      </c>
      <c r="W21" s="174">
        <f t="shared" si="5"/>
        <v>0.5</v>
      </c>
      <c r="X21" s="69"/>
      <c r="Y21" s="62"/>
      <c r="Z21" s="175">
        <f>SUM(($J$13+C21)+($L$13-E20))</f>
        <v>0.45138888888888795</v>
      </c>
      <c r="AB21" s="176"/>
    </row>
    <row r="22" spans="1:28">
      <c r="A22" s="4"/>
      <c r="B22" s="188" t="s">
        <v>118</v>
      </c>
      <c r="C22" s="74">
        <v>0.34027777777777801</v>
      </c>
      <c r="D22" s="61" t="s">
        <v>110</v>
      </c>
      <c r="E22" s="62">
        <v>0.88541666666666696</v>
      </c>
      <c r="F22" s="63">
        <f t="shared" si="0"/>
        <v>0.54513888888888895</v>
      </c>
      <c r="G22" s="61">
        <v>0.48958333333333298</v>
      </c>
      <c r="H22" s="61" t="s">
        <v>110</v>
      </c>
      <c r="I22" s="64">
        <v>0.53819444444444398</v>
      </c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0.49652777777777796</v>
      </c>
      <c r="T22" s="173">
        <f t="shared" si="2"/>
        <v>11.916666666666671</v>
      </c>
      <c r="U22" s="68">
        <f t="shared" si="3"/>
        <v>0.45486111111111105</v>
      </c>
      <c r="V22" s="174">
        <f t="shared" si="4"/>
        <v>4.8611111111110994E-2</v>
      </c>
      <c r="W22" s="174">
        <f t="shared" si="5"/>
        <v>0.5034722222222221</v>
      </c>
      <c r="X22" s="69"/>
      <c r="Y22" s="6"/>
      <c r="Z22" s="187">
        <f>SUM(($J$13+C22)+($L$13-E21))</f>
        <v>0.45833333333333404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81.916666666666686</v>
      </c>
      <c r="T23" s="77">
        <f>SUM(T16:T22)</f>
        <v>74.000000000000014</v>
      </c>
      <c r="U23" s="6"/>
      <c r="V23" s="4"/>
      <c r="W23" s="78">
        <f>SUM(W16:W22)*24</f>
        <v>86.083333333333329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6" spans="1:28">
      <c r="A26" s="4"/>
      <c r="B26" s="193" t="s">
        <v>145</v>
      </c>
      <c r="C26" s="167">
        <v>0.70833333333333304</v>
      </c>
      <c r="D26" s="71" t="s">
        <v>110</v>
      </c>
      <c r="E26" s="50">
        <v>0.94097222222222199</v>
      </c>
      <c r="F26" s="177">
        <f t="shared" ref="F26:F34" si="6">(E26-C26)</f>
        <v>0.23263888888888895</v>
      </c>
      <c r="G26" s="71"/>
      <c r="H26" s="71" t="s">
        <v>110</v>
      </c>
      <c r="I26" s="72"/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 t="shared" ref="S26:S34" si="7">(F26-((I26-G26)))</f>
        <v>0.23263888888888895</v>
      </c>
      <c r="T26" s="173">
        <f t="shared" ref="T26:T34" si="8">(F26-((I26-G26)+(L26-J26)+(O26-M26)+(R26-P26)))*24</f>
        <v>5.5833333333333348</v>
      </c>
      <c r="U26" s="73">
        <f t="shared" ref="U26:U34" si="9">(($J$13+C26)+($L$13-E26))</f>
        <v>0.76736111111111105</v>
      </c>
      <c r="V26" s="174">
        <f t="shared" ref="V26:V34" si="10">(I26-G26)</f>
        <v>0</v>
      </c>
      <c r="W26" s="174">
        <f t="shared" ref="W26:W34" si="11">(V26+U26)</f>
        <v>0.76736111111111105</v>
      </c>
      <c r="X26" s="69"/>
      <c r="Y26" s="62"/>
      <c r="Z26" s="175">
        <f>SUM(($J$13+C26)+($L$13-E24))</f>
        <v>1.708333333333333</v>
      </c>
      <c r="AB26" s="176"/>
    </row>
    <row r="27" spans="1:28">
      <c r="A27" s="4"/>
      <c r="B27" s="193" t="s">
        <v>147</v>
      </c>
      <c r="C27" s="167">
        <v>0.34027777777777801</v>
      </c>
      <c r="D27" s="71" t="s">
        <v>110</v>
      </c>
      <c r="E27" s="50">
        <v>0.93402777777777801</v>
      </c>
      <c r="F27" s="177">
        <f t="shared" si="6"/>
        <v>0.59375</v>
      </c>
      <c r="G27" s="71">
        <v>0.48958333333333298</v>
      </c>
      <c r="H27" s="71" t="s">
        <v>110</v>
      </c>
      <c r="I27" s="72">
        <v>0.53819444444444398</v>
      </c>
      <c r="J27" s="70"/>
      <c r="K27" s="70" t="s">
        <v>110</v>
      </c>
      <c r="L27" s="66"/>
      <c r="M27" s="171"/>
      <c r="N27" s="70" t="s">
        <v>110</v>
      </c>
      <c r="O27" s="70"/>
      <c r="P27" s="171"/>
      <c r="Q27" s="70" t="s">
        <v>110</v>
      </c>
      <c r="R27" s="66"/>
      <c r="S27" s="172">
        <f t="shared" si="7"/>
        <v>0.54513888888888906</v>
      </c>
      <c r="T27" s="173">
        <f t="shared" si="8"/>
        <v>13.083333333333337</v>
      </c>
      <c r="U27" s="73">
        <f t="shared" si="9"/>
        <v>0.40625</v>
      </c>
      <c r="V27" s="174">
        <f t="shared" si="10"/>
        <v>4.8611111111110994E-2</v>
      </c>
      <c r="W27" s="174">
        <f t="shared" si="11"/>
        <v>0.45486111111111099</v>
      </c>
      <c r="X27" s="69"/>
      <c r="Y27" s="62"/>
      <c r="Z27" s="175">
        <f>SUM(($J$13+C27)+($L$13-E20))</f>
        <v>0.40972222222222199</v>
      </c>
      <c r="AB27" s="176"/>
    </row>
    <row r="28" spans="1:28">
      <c r="A28" s="4"/>
      <c r="B28" s="193" t="s">
        <v>149</v>
      </c>
      <c r="C28" s="167">
        <v>0.34027777777777801</v>
      </c>
      <c r="D28" s="71" t="s">
        <v>110</v>
      </c>
      <c r="E28" s="50">
        <v>0.93402777777777801</v>
      </c>
      <c r="F28" s="177">
        <f t="shared" si="6"/>
        <v>0.59375</v>
      </c>
      <c r="G28" s="71">
        <v>0.48958333333333298</v>
      </c>
      <c r="H28" s="71" t="s">
        <v>110</v>
      </c>
      <c r="I28" s="72">
        <v>0.53819444444444398</v>
      </c>
      <c r="J28" s="70"/>
      <c r="K28" s="70" t="s">
        <v>110</v>
      </c>
      <c r="L28" s="66"/>
      <c r="M28" s="171"/>
      <c r="N28" s="70" t="s">
        <v>110</v>
      </c>
      <c r="O28" s="70"/>
      <c r="P28" s="171"/>
      <c r="Q28" s="70" t="s">
        <v>110</v>
      </c>
      <c r="R28" s="66"/>
      <c r="S28" s="172">
        <f t="shared" si="7"/>
        <v>0.54513888888888906</v>
      </c>
      <c r="T28" s="173">
        <f t="shared" si="8"/>
        <v>13.083333333333337</v>
      </c>
      <c r="U28" s="73">
        <f t="shared" si="9"/>
        <v>0.40625</v>
      </c>
      <c r="V28" s="174">
        <f t="shared" si="10"/>
        <v>4.8611111111110994E-2</v>
      </c>
      <c r="W28" s="174">
        <f t="shared" si="11"/>
        <v>0.45486111111111099</v>
      </c>
      <c r="X28" s="69"/>
      <c r="Y28" s="62"/>
      <c r="Z28" s="175">
        <f>SUM(($J$13+C28)+($L$13-E20))</f>
        <v>0.40972222222222199</v>
      </c>
      <c r="AB28" s="176"/>
    </row>
    <row r="29" spans="1:28">
      <c r="A29" s="4"/>
      <c r="B29" s="193" t="s">
        <v>168</v>
      </c>
      <c r="C29" s="167">
        <v>0.25694444444444398</v>
      </c>
      <c r="D29" s="71" t="s">
        <v>110</v>
      </c>
      <c r="E29" s="50">
        <v>0.64236111111111105</v>
      </c>
      <c r="F29" s="177">
        <f t="shared" si="6"/>
        <v>0.38541666666666707</v>
      </c>
      <c r="G29" s="71"/>
      <c r="H29" s="71" t="s">
        <v>110</v>
      </c>
      <c r="I29" s="72"/>
      <c r="J29" s="70"/>
      <c r="K29" s="70" t="s">
        <v>110</v>
      </c>
      <c r="L29" s="66"/>
      <c r="M29" s="171">
        <v>0.34375</v>
      </c>
      <c r="N29" s="70" t="s">
        <v>110</v>
      </c>
      <c r="O29" s="70">
        <v>0.4375</v>
      </c>
      <c r="P29" s="171"/>
      <c r="Q29" s="70" t="s">
        <v>110</v>
      </c>
      <c r="R29" s="66"/>
      <c r="S29" s="172">
        <f t="shared" si="7"/>
        <v>0.38541666666666707</v>
      </c>
      <c r="T29" s="173">
        <f t="shared" si="8"/>
        <v>7.0000000000000098</v>
      </c>
      <c r="U29" s="73">
        <f t="shared" si="9"/>
        <v>0.61458333333333293</v>
      </c>
      <c r="V29" s="174">
        <f t="shared" si="10"/>
        <v>0</v>
      </c>
      <c r="W29" s="174">
        <f t="shared" si="11"/>
        <v>0.61458333333333293</v>
      </c>
      <c r="X29" s="69"/>
      <c r="Y29" s="62"/>
      <c r="Z29" s="175">
        <f>SUM(($J$13+C29)+($L$13-E22))</f>
        <v>0.37152777777777701</v>
      </c>
      <c r="AB29" s="176"/>
    </row>
    <row r="30" spans="1:28">
      <c r="A30" s="4"/>
      <c r="B30" s="193" t="s">
        <v>169</v>
      </c>
      <c r="C30" s="167">
        <v>0.64583333333333304</v>
      </c>
      <c r="D30" s="71" t="s">
        <v>110</v>
      </c>
      <c r="E30" s="50">
        <v>0.85416666666666696</v>
      </c>
      <c r="F30" s="177">
        <f t="shared" si="6"/>
        <v>0.20833333333333393</v>
      </c>
      <c r="G30" s="71"/>
      <c r="H30" s="71" t="s">
        <v>110</v>
      </c>
      <c r="I30" s="72"/>
      <c r="J30" s="70"/>
      <c r="K30" s="70" t="s">
        <v>110</v>
      </c>
      <c r="L30" s="66"/>
      <c r="M30" s="171"/>
      <c r="N30" s="70" t="s">
        <v>110</v>
      </c>
      <c r="O30" s="70"/>
      <c r="P30" s="171"/>
      <c r="Q30" s="70" t="s">
        <v>110</v>
      </c>
      <c r="R30" s="66"/>
      <c r="S30" s="172">
        <f t="shared" si="7"/>
        <v>0.20833333333333393</v>
      </c>
      <c r="T30" s="173">
        <f t="shared" si="8"/>
        <v>5.0000000000000142</v>
      </c>
      <c r="U30" s="73">
        <f t="shared" si="9"/>
        <v>0.79166666666666607</v>
      </c>
      <c r="V30" s="174">
        <f t="shared" si="10"/>
        <v>0</v>
      </c>
      <c r="W30" s="174">
        <f t="shared" si="11"/>
        <v>0.79166666666666607</v>
      </c>
      <c r="X30" s="69"/>
      <c r="Y30" s="62"/>
      <c r="Z30" s="175">
        <f>SUM(($J$13+C30)+($L$13-E17))</f>
        <v>0.78819444444444409</v>
      </c>
      <c r="AB30" s="176"/>
    </row>
    <row r="31" spans="1:28">
      <c r="A31" s="4"/>
      <c r="B31" s="193" t="s">
        <v>188</v>
      </c>
      <c r="C31" s="167">
        <v>0.34027777777777801</v>
      </c>
      <c r="D31" s="71" t="s">
        <v>110</v>
      </c>
      <c r="E31" s="50">
        <v>0.93402777777777801</v>
      </c>
      <c r="F31" s="177">
        <f t="shared" si="6"/>
        <v>0.59375</v>
      </c>
      <c r="G31" s="71">
        <v>0.48958333333333298</v>
      </c>
      <c r="H31" s="71" t="s">
        <v>110</v>
      </c>
      <c r="I31" s="72">
        <v>0.53819444444444398</v>
      </c>
      <c r="J31" s="70"/>
      <c r="K31" s="70" t="s">
        <v>110</v>
      </c>
      <c r="L31" s="66"/>
      <c r="M31" s="171"/>
      <c r="N31" s="70" t="s">
        <v>110</v>
      </c>
      <c r="O31" s="70"/>
      <c r="P31" s="171"/>
      <c r="Q31" s="70" t="s">
        <v>110</v>
      </c>
      <c r="R31" s="66"/>
      <c r="S31" s="172">
        <f t="shared" si="7"/>
        <v>0.54513888888888906</v>
      </c>
      <c r="T31" s="173">
        <f t="shared" si="8"/>
        <v>13.083333333333337</v>
      </c>
      <c r="U31" s="73">
        <f t="shared" si="9"/>
        <v>0.40625</v>
      </c>
      <c r="V31" s="174">
        <f t="shared" si="10"/>
        <v>4.8611111111110994E-2</v>
      </c>
      <c r="W31" s="174">
        <f t="shared" si="11"/>
        <v>0.45486111111111099</v>
      </c>
      <c r="X31" s="69"/>
      <c r="Y31" s="62"/>
      <c r="Z31" s="175">
        <f>SUM(($J$13+C31)+($L$13-E19))</f>
        <v>0.48611111111111105</v>
      </c>
      <c r="AB31" s="176"/>
    </row>
    <row r="32" spans="1:28">
      <c r="A32" s="4"/>
      <c r="B32" s="193" t="s">
        <v>161</v>
      </c>
      <c r="C32" s="167">
        <v>0.64583333333333304</v>
      </c>
      <c r="D32" s="71" t="s">
        <v>110</v>
      </c>
      <c r="E32" s="50">
        <v>0.85416666666666696</v>
      </c>
      <c r="F32" s="177">
        <f t="shared" si="6"/>
        <v>0.20833333333333393</v>
      </c>
      <c r="G32" s="71"/>
      <c r="H32" s="71" t="s">
        <v>110</v>
      </c>
      <c r="I32" s="72"/>
      <c r="J32" s="70"/>
      <c r="K32" s="70" t="s">
        <v>110</v>
      </c>
      <c r="L32" s="66"/>
      <c r="M32" s="171"/>
      <c r="N32" s="70" t="s">
        <v>110</v>
      </c>
      <c r="O32" s="70"/>
      <c r="P32" s="171"/>
      <c r="Q32" s="70" t="s">
        <v>110</v>
      </c>
      <c r="R32" s="66"/>
      <c r="S32" s="172">
        <f t="shared" si="7"/>
        <v>0.20833333333333393</v>
      </c>
      <c r="T32" s="173">
        <f t="shared" si="8"/>
        <v>5.0000000000000142</v>
      </c>
      <c r="U32" s="73">
        <f t="shared" si="9"/>
        <v>0.79166666666666607</v>
      </c>
      <c r="V32" s="174">
        <f t="shared" si="10"/>
        <v>0</v>
      </c>
      <c r="W32" s="174">
        <f t="shared" si="11"/>
        <v>0.79166666666666607</v>
      </c>
      <c r="X32" s="69"/>
      <c r="Y32" s="62"/>
      <c r="Z32" s="175">
        <f>SUM(($J$13+C32)+($L$13-E24))</f>
        <v>1.645833333333333</v>
      </c>
      <c r="AB32" s="176"/>
    </row>
    <row r="33" spans="1:28">
      <c r="A33" s="4"/>
      <c r="B33" s="203">
        <v>15.5</v>
      </c>
      <c r="C33" s="167">
        <v>0.25694444444444398</v>
      </c>
      <c r="D33" s="71" t="s">
        <v>110</v>
      </c>
      <c r="E33" s="50">
        <v>0.93055555555555602</v>
      </c>
      <c r="F33" s="177">
        <f t="shared" si="6"/>
        <v>0.67361111111111205</v>
      </c>
      <c r="G33" s="71">
        <v>0.34375</v>
      </c>
      <c r="H33" s="71" t="s">
        <v>110</v>
      </c>
      <c r="I33" s="72">
        <v>0.51041666666666696</v>
      </c>
      <c r="J33" s="70"/>
      <c r="K33" s="70" t="s">
        <v>110</v>
      </c>
      <c r="L33" s="66"/>
      <c r="M33" s="171"/>
      <c r="N33" s="70" t="s">
        <v>110</v>
      </c>
      <c r="O33" s="70"/>
      <c r="P33" s="171"/>
      <c r="Q33" s="70" t="s">
        <v>110</v>
      </c>
      <c r="R33" s="66"/>
      <c r="S33" s="172">
        <f t="shared" si="7"/>
        <v>0.50694444444444509</v>
      </c>
      <c r="T33" s="173">
        <f t="shared" si="8"/>
        <v>12.166666666666682</v>
      </c>
      <c r="U33" s="73">
        <f t="shared" si="9"/>
        <v>0.32638888888888795</v>
      </c>
      <c r="V33" s="174">
        <f t="shared" si="10"/>
        <v>0.16666666666666696</v>
      </c>
      <c r="W33" s="174">
        <f t="shared" si="11"/>
        <v>0.49305555555555491</v>
      </c>
      <c r="X33" s="69"/>
      <c r="Y33" s="62"/>
      <c r="Z33" s="175">
        <f>SUM(($J$13+C33)+($L$13-E21))</f>
        <v>0.375</v>
      </c>
      <c r="AB33" s="176"/>
    </row>
    <row r="34" spans="1:28">
      <c r="A34" s="4"/>
      <c r="B34" s="193" t="s">
        <v>151</v>
      </c>
      <c r="C34" s="167">
        <v>0.34027777777777801</v>
      </c>
      <c r="D34" s="71" t="s">
        <v>110</v>
      </c>
      <c r="E34" s="50">
        <v>0.93402777777777801</v>
      </c>
      <c r="F34" s="177">
        <f t="shared" si="6"/>
        <v>0.59375</v>
      </c>
      <c r="G34" s="71">
        <v>0.48958333333333298</v>
      </c>
      <c r="H34" s="71" t="s">
        <v>110</v>
      </c>
      <c r="I34" s="72">
        <v>0.53819444444444398</v>
      </c>
      <c r="J34" s="70"/>
      <c r="K34" s="70" t="s">
        <v>110</v>
      </c>
      <c r="L34" s="66"/>
      <c r="M34" s="171"/>
      <c r="N34" s="70" t="s">
        <v>110</v>
      </c>
      <c r="O34" s="70"/>
      <c r="P34" s="171"/>
      <c r="Q34" s="70" t="s">
        <v>110</v>
      </c>
      <c r="R34" s="66"/>
      <c r="S34" s="172">
        <f t="shared" si="7"/>
        <v>0.54513888888888906</v>
      </c>
      <c r="T34" s="173">
        <f t="shared" si="8"/>
        <v>13.083333333333337</v>
      </c>
      <c r="U34" s="73">
        <f t="shared" si="9"/>
        <v>0.40625</v>
      </c>
      <c r="V34" s="174">
        <f t="shared" si="10"/>
        <v>4.8611111111110994E-2</v>
      </c>
      <c r="W34" s="174">
        <f t="shared" si="11"/>
        <v>0.45486111111111099</v>
      </c>
      <c r="X34" s="69"/>
      <c r="Y34" s="62"/>
      <c r="Z34" s="175">
        <f>SUM(($J$13+C34)+($L$13-E20))</f>
        <v>0.40972222222222199</v>
      </c>
      <c r="AB34" s="176"/>
    </row>
    <row r="37" spans="1:28">
      <c r="A37" s="4"/>
      <c r="B37" s="4"/>
      <c r="C37" s="35" t="s">
        <v>180</v>
      </c>
      <c r="D37" s="4"/>
      <c r="E37" s="4"/>
      <c r="F37" s="4"/>
      <c r="G37" s="4"/>
      <c r="H37" s="4"/>
      <c r="I37" s="4"/>
      <c r="J37" s="4"/>
      <c r="K37" s="4"/>
      <c r="L37" s="4"/>
      <c r="M37" s="3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8" hidden="1">
      <c r="A38" s="4"/>
      <c r="B38" s="4"/>
      <c r="C38" s="4"/>
      <c r="D38" s="4"/>
      <c r="E38" s="4"/>
      <c r="F38" s="4"/>
      <c r="G38" s="4"/>
      <c r="H38" s="4"/>
      <c r="I38" s="4"/>
      <c r="J38" s="36">
        <v>0</v>
      </c>
      <c r="K38" s="4"/>
      <c r="L38" s="36">
        <v>1</v>
      </c>
      <c r="M38" s="36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8">
      <c r="A39" s="4"/>
      <c r="B39" s="37"/>
      <c r="C39" s="164"/>
      <c r="D39" s="38"/>
      <c r="E39" s="39" t="s">
        <v>91</v>
      </c>
      <c r="F39" s="40"/>
      <c r="G39" s="41"/>
      <c r="H39" s="42" t="s">
        <v>92</v>
      </c>
      <c r="I39" s="40"/>
      <c r="J39" s="43"/>
      <c r="K39" s="43" t="s">
        <v>93</v>
      </c>
      <c r="L39" s="44"/>
      <c r="M39" s="165"/>
      <c r="N39" s="43" t="s">
        <v>93</v>
      </c>
      <c r="O39" s="43"/>
      <c r="P39" s="165"/>
      <c r="Q39" s="43" t="s">
        <v>94</v>
      </c>
      <c r="R39" s="43"/>
      <c r="S39" s="166" t="s">
        <v>95</v>
      </c>
      <c r="T39" s="45" t="s">
        <v>96</v>
      </c>
      <c r="U39" s="164"/>
      <c r="V39" s="39" t="s">
        <v>97</v>
      </c>
      <c r="W39" s="45"/>
      <c r="X39" s="10"/>
      <c r="Y39" s="10"/>
      <c r="Z39" s="46" t="s">
        <v>98</v>
      </c>
      <c r="AB39" s="47" t="s">
        <v>83</v>
      </c>
    </row>
    <row r="40" spans="1:28">
      <c r="A40" s="4"/>
      <c r="B40" s="48" t="s">
        <v>99</v>
      </c>
      <c r="C40" s="167"/>
      <c r="D40" s="49" t="s">
        <v>100</v>
      </c>
      <c r="E40" s="50"/>
      <c r="F40" s="168" t="s">
        <v>101</v>
      </c>
      <c r="G40" s="51" t="s">
        <v>102</v>
      </c>
      <c r="H40" s="51"/>
      <c r="I40" s="52" t="s">
        <v>102</v>
      </c>
      <c r="J40" s="169" t="s">
        <v>102</v>
      </c>
      <c r="K40" s="53"/>
      <c r="L40" s="53" t="s">
        <v>102</v>
      </c>
      <c r="M40" s="169" t="s">
        <v>102</v>
      </c>
      <c r="N40" s="53"/>
      <c r="O40" s="53" t="s">
        <v>102</v>
      </c>
      <c r="P40" s="169" t="s">
        <v>102</v>
      </c>
      <c r="Q40" s="53"/>
      <c r="R40" s="54" t="s">
        <v>102</v>
      </c>
      <c r="S40" s="48" t="s">
        <v>103</v>
      </c>
      <c r="T40" s="170" t="s">
        <v>104</v>
      </c>
      <c r="U40" s="170" t="s">
        <v>105</v>
      </c>
      <c r="V40" s="170" t="s">
        <v>106</v>
      </c>
      <c r="W40" s="170" t="s">
        <v>107</v>
      </c>
      <c r="X40" s="55"/>
      <c r="Y40" s="56"/>
      <c r="Z40" s="57" t="s">
        <v>108</v>
      </c>
      <c r="AB40" s="58"/>
    </row>
    <row r="41" spans="1:28">
      <c r="A41" s="4"/>
      <c r="B41" s="116" t="s">
        <v>109</v>
      </c>
      <c r="C41" s="60">
        <v>0.25694444444444398</v>
      </c>
      <c r="D41" s="61" t="s">
        <v>110</v>
      </c>
      <c r="E41" s="61">
        <v>0.85416666666666696</v>
      </c>
      <c r="F41" s="63">
        <f t="shared" ref="F41:F48" si="12">(E41-C41)</f>
        <v>0.59722222222222299</v>
      </c>
      <c r="G41" s="61">
        <v>0.34375</v>
      </c>
      <c r="H41" s="61" t="s">
        <v>110</v>
      </c>
      <c r="I41" s="64">
        <v>0.45833333333333298</v>
      </c>
      <c r="J41" s="65"/>
      <c r="K41" s="65" t="s">
        <v>110</v>
      </c>
      <c r="L41" s="66"/>
      <c r="M41" s="171">
        <v>0.45833333333333298</v>
      </c>
      <c r="N41" s="65" t="s">
        <v>110</v>
      </c>
      <c r="O41" s="65">
        <v>0.52083333333333304</v>
      </c>
      <c r="P41" s="67"/>
      <c r="Q41" s="65" t="s">
        <v>110</v>
      </c>
      <c r="R41" s="66"/>
      <c r="S41" s="172">
        <f t="shared" ref="S41:S48" si="13">(F41-((I41-G41)))</f>
        <v>0.48263888888889001</v>
      </c>
      <c r="T41" s="173">
        <f t="shared" ref="T41:T48" si="14">(F41-((I41-G41)+(L41-J41)+(O41-M41)+(R41-P41)))*24</f>
        <v>10.083333333333359</v>
      </c>
      <c r="U41" s="68">
        <f t="shared" ref="U41:U48" si="15">(($J$13+C41)+($L$13-E41))</f>
        <v>0.40277777777777701</v>
      </c>
      <c r="V41" s="174">
        <f t="shared" ref="V41:V48" si="16">(I41-G41)</f>
        <v>0.11458333333333298</v>
      </c>
      <c r="W41" s="174">
        <f t="shared" ref="W41:W48" si="17">(V41+U41)</f>
        <v>0.51736111111111005</v>
      </c>
      <c r="X41" s="69"/>
      <c r="Y41" s="62"/>
      <c r="Z41" s="175">
        <f>SUM(($J$13+C41)+($L$13-E48))</f>
        <v>0.3125</v>
      </c>
      <c r="AB41" s="176"/>
    </row>
    <row r="42" spans="1:28">
      <c r="A42" s="4"/>
      <c r="B42" s="116" t="s">
        <v>111</v>
      </c>
      <c r="C42" s="60">
        <v>0.24652777777777801</v>
      </c>
      <c r="D42" s="61" t="s">
        <v>110</v>
      </c>
      <c r="E42" s="61">
        <v>0.88194444444444398</v>
      </c>
      <c r="F42" s="63">
        <f t="shared" si="12"/>
        <v>0.63541666666666596</v>
      </c>
      <c r="G42" s="61">
        <v>0.38194444444444398</v>
      </c>
      <c r="H42" s="61" t="s">
        <v>110</v>
      </c>
      <c r="I42" s="64">
        <v>0.52083333333333304</v>
      </c>
      <c r="J42" s="70"/>
      <c r="K42" s="65" t="s">
        <v>110</v>
      </c>
      <c r="L42" s="66"/>
      <c r="M42" s="171">
        <v>0.52083333333333304</v>
      </c>
      <c r="N42" s="65" t="s">
        <v>110</v>
      </c>
      <c r="O42" s="70">
        <v>0.73611111111111105</v>
      </c>
      <c r="P42" s="67"/>
      <c r="Q42" s="65" t="s">
        <v>110</v>
      </c>
      <c r="R42" s="66"/>
      <c r="S42" s="172">
        <f t="shared" si="13"/>
        <v>0.4965277777777769</v>
      </c>
      <c r="T42" s="173">
        <f t="shared" si="14"/>
        <v>6.7499999999999734</v>
      </c>
      <c r="U42" s="68">
        <f t="shared" si="15"/>
        <v>0.36458333333333404</v>
      </c>
      <c r="V42" s="174">
        <f t="shared" si="16"/>
        <v>0.13888888888888906</v>
      </c>
      <c r="W42" s="174">
        <f t="shared" si="17"/>
        <v>0.5034722222222231</v>
      </c>
      <c r="X42" s="69"/>
      <c r="Y42" s="62"/>
      <c r="Z42" s="175">
        <f>SUM(($J$13+C42)+($L$13-E41))</f>
        <v>0.39236111111111105</v>
      </c>
      <c r="AB42" s="176"/>
    </row>
    <row r="43" spans="1:28">
      <c r="A43" s="4"/>
      <c r="B43" s="188" t="s">
        <v>112</v>
      </c>
      <c r="C43" s="60">
        <v>0.24652777777777801</v>
      </c>
      <c r="D43" s="61" t="s">
        <v>110</v>
      </c>
      <c r="E43" s="62">
        <v>0.88194444444444398</v>
      </c>
      <c r="F43" s="63">
        <f t="shared" si="12"/>
        <v>0.63541666666666596</v>
      </c>
      <c r="G43" s="61">
        <v>0.38194444444444398</v>
      </c>
      <c r="H43" s="61" t="s">
        <v>110</v>
      </c>
      <c r="I43" s="64">
        <v>0.4375</v>
      </c>
      <c r="J43" s="70"/>
      <c r="K43" s="65" t="s">
        <v>110</v>
      </c>
      <c r="L43" s="66"/>
      <c r="M43" s="171">
        <v>0.61111111111111105</v>
      </c>
      <c r="N43" s="65" t="s">
        <v>110</v>
      </c>
      <c r="O43" s="70">
        <v>0.73611111111111105</v>
      </c>
      <c r="P43" s="171"/>
      <c r="Q43" s="70" t="s">
        <v>110</v>
      </c>
      <c r="R43" s="66"/>
      <c r="S43" s="172">
        <f t="shared" si="13"/>
        <v>0.57986111111110994</v>
      </c>
      <c r="T43" s="173">
        <f t="shared" si="14"/>
        <v>10.916666666666639</v>
      </c>
      <c r="U43" s="68">
        <f t="shared" si="15"/>
        <v>0.36458333333333404</v>
      </c>
      <c r="V43" s="174">
        <f t="shared" si="16"/>
        <v>5.5555555555556024E-2</v>
      </c>
      <c r="W43" s="174">
        <f t="shared" si="17"/>
        <v>0.42013888888889006</v>
      </c>
      <c r="X43" s="69"/>
      <c r="Y43" s="62"/>
      <c r="Z43" s="175">
        <f>SUM(($J$13+C43)+($L$13-E42))</f>
        <v>0.36458333333333404</v>
      </c>
      <c r="AB43" s="176"/>
    </row>
    <row r="44" spans="1:28">
      <c r="A44" s="4"/>
      <c r="B44" s="188" t="s">
        <v>113</v>
      </c>
      <c r="C44" s="60">
        <v>0.25694444444444398</v>
      </c>
      <c r="D44" s="61" t="s">
        <v>110</v>
      </c>
      <c r="E44" s="61">
        <v>0.85416666666666696</v>
      </c>
      <c r="F44" s="63">
        <f t="shared" si="12"/>
        <v>0.59722222222222299</v>
      </c>
      <c r="G44" s="61">
        <v>0.34375</v>
      </c>
      <c r="H44" s="61" t="s">
        <v>110</v>
      </c>
      <c r="I44" s="64">
        <v>0.4375</v>
      </c>
      <c r="J44" s="70"/>
      <c r="K44" s="65" t="s">
        <v>110</v>
      </c>
      <c r="L44" s="66"/>
      <c r="M44" s="171">
        <v>0.4375</v>
      </c>
      <c r="N44" s="65" t="s">
        <v>110</v>
      </c>
      <c r="O44" s="70">
        <v>0.52083333333333304</v>
      </c>
      <c r="P44" s="171"/>
      <c r="Q44" s="70" t="s">
        <v>110</v>
      </c>
      <c r="R44" s="66"/>
      <c r="S44" s="172">
        <f t="shared" si="13"/>
        <v>0.50347222222222299</v>
      </c>
      <c r="T44" s="173">
        <f t="shared" si="14"/>
        <v>10.083333333333359</v>
      </c>
      <c r="U44" s="68">
        <f t="shared" si="15"/>
        <v>0.40277777777777701</v>
      </c>
      <c r="V44" s="174">
        <f t="shared" si="16"/>
        <v>9.375E-2</v>
      </c>
      <c r="W44" s="174">
        <f t="shared" si="17"/>
        <v>0.49652777777777701</v>
      </c>
      <c r="X44" s="69"/>
      <c r="Y44" s="62"/>
      <c r="Z44" s="175">
        <f>SUM(($J$13+C44)+($L$13-E43))</f>
        <v>0.375</v>
      </c>
      <c r="AB44" s="176"/>
    </row>
    <row r="45" spans="1:28">
      <c r="A45" s="4"/>
      <c r="B45" s="189" t="s">
        <v>115</v>
      </c>
      <c r="C45" s="123">
        <v>0.25694444444444398</v>
      </c>
      <c r="D45" s="88" t="s">
        <v>110</v>
      </c>
      <c r="E45" s="29">
        <v>0.69791666666666696</v>
      </c>
      <c r="F45" s="89">
        <f t="shared" si="12"/>
        <v>0.44097222222222299</v>
      </c>
      <c r="G45" s="88"/>
      <c r="H45" s="88" t="s">
        <v>110</v>
      </c>
      <c r="I45" s="90"/>
      <c r="J45" s="182"/>
      <c r="K45" s="91" t="s">
        <v>110</v>
      </c>
      <c r="L45" s="183"/>
      <c r="M45" s="184"/>
      <c r="N45" s="91" t="s">
        <v>110</v>
      </c>
      <c r="O45" s="182"/>
      <c r="P45" s="184"/>
      <c r="Q45" s="182" t="s">
        <v>110</v>
      </c>
      <c r="R45" s="183"/>
      <c r="S45" s="185">
        <f t="shared" si="13"/>
        <v>0.44097222222222299</v>
      </c>
      <c r="T45" s="186">
        <f t="shared" si="14"/>
        <v>10.583333333333352</v>
      </c>
      <c r="U45" s="93">
        <f t="shared" si="15"/>
        <v>0.55902777777777701</v>
      </c>
      <c r="V45" s="178">
        <f t="shared" si="16"/>
        <v>0</v>
      </c>
      <c r="W45" s="178">
        <f t="shared" si="17"/>
        <v>0.55902777777777701</v>
      </c>
      <c r="X45" s="69"/>
      <c r="Y45" s="62"/>
      <c r="Z45" s="187">
        <f>SUM(($J$13+C45)+($L$13-E44))</f>
        <v>0.40277777777777701</v>
      </c>
      <c r="AB45" s="176"/>
    </row>
    <row r="46" spans="1:28">
      <c r="A46" s="4"/>
      <c r="B46" s="120" t="s">
        <v>115</v>
      </c>
      <c r="C46" s="95">
        <v>0.72569444444444398</v>
      </c>
      <c r="D46" s="96" t="s">
        <v>110</v>
      </c>
      <c r="E46" s="121">
        <v>0.94097222222222199</v>
      </c>
      <c r="F46" s="97">
        <f t="shared" si="12"/>
        <v>0.21527777777777801</v>
      </c>
      <c r="G46" s="96"/>
      <c r="H46" s="96" t="s">
        <v>110</v>
      </c>
      <c r="I46" s="98"/>
      <c r="J46" s="99"/>
      <c r="K46" s="99" t="s">
        <v>110</v>
      </c>
      <c r="L46" s="100"/>
      <c r="M46" s="101"/>
      <c r="N46" s="99" t="s">
        <v>110</v>
      </c>
      <c r="O46" s="99"/>
      <c r="P46" s="101"/>
      <c r="Q46" s="99" t="s">
        <v>110</v>
      </c>
      <c r="R46" s="100"/>
      <c r="S46" s="102">
        <f t="shared" si="13"/>
        <v>0.21527777777777801</v>
      </c>
      <c r="T46" s="103">
        <f t="shared" si="14"/>
        <v>5.1666666666666723</v>
      </c>
      <c r="U46" s="104">
        <f t="shared" si="15"/>
        <v>0.78472222222222199</v>
      </c>
      <c r="V46" s="94">
        <f t="shared" si="16"/>
        <v>0</v>
      </c>
      <c r="W46" s="94">
        <f t="shared" si="17"/>
        <v>0.78472222222222199</v>
      </c>
      <c r="X46" s="69"/>
      <c r="Y46" s="62"/>
      <c r="Z46" s="105">
        <f>SUM(($J$13+C46)+($L$13-E37))</f>
        <v>1.725694444444444</v>
      </c>
      <c r="AB46" s="176"/>
    </row>
    <row r="47" spans="1:28">
      <c r="A47" s="4"/>
      <c r="B47" s="116" t="s">
        <v>203</v>
      </c>
      <c r="C47" s="74">
        <v>0.29513888888888901</v>
      </c>
      <c r="D47" s="61" t="s">
        <v>110</v>
      </c>
      <c r="E47" s="61">
        <v>0.92013888888888895</v>
      </c>
      <c r="F47" s="63">
        <f t="shared" si="12"/>
        <v>0.625</v>
      </c>
      <c r="G47" s="61">
        <v>0.5</v>
      </c>
      <c r="H47" s="61" t="s">
        <v>110</v>
      </c>
      <c r="I47" s="64">
        <v>0.54166666666666696</v>
      </c>
      <c r="J47" s="65"/>
      <c r="K47" s="65" t="s">
        <v>110</v>
      </c>
      <c r="L47" s="75"/>
      <c r="M47" s="67"/>
      <c r="N47" s="65" t="s">
        <v>110</v>
      </c>
      <c r="O47" s="65"/>
      <c r="P47" s="67"/>
      <c r="Q47" s="65" t="s">
        <v>110</v>
      </c>
      <c r="R47" s="66"/>
      <c r="S47" s="172">
        <f t="shared" si="13"/>
        <v>0.58333333333333304</v>
      </c>
      <c r="T47" s="173">
        <f t="shared" si="14"/>
        <v>13.999999999999993</v>
      </c>
      <c r="U47" s="68">
        <f t="shared" si="15"/>
        <v>0.37500000000000006</v>
      </c>
      <c r="V47" s="174">
        <f t="shared" si="16"/>
        <v>4.1666666666666963E-2</v>
      </c>
      <c r="W47" s="174">
        <f t="shared" si="17"/>
        <v>0.41666666666666702</v>
      </c>
      <c r="X47" s="69"/>
      <c r="Y47" s="62"/>
      <c r="Z47" s="175">
        <f>SUM(($J$13+C47)+($L$13-E46))</f>
        <v>0.35416666666666702</v>
      </c>
      <c r="AB47" s="176"/>
    </row>
    <row r="48" spans="1:28">
      <c r="A48" s="4"/>
      <c r="B48" s="188" t="s">
        <v>166</v>
      </c>
      <c r="C48" s="74">
        <v>0.40972222222222199</v>
      </c>
      <c r="D48" s="61" t="s">
        <v>110</v>
      </c>
      <c r="E48" s="62">
        <v>0.94444444444444398</v>
      </c>
      <c r="F48" s="63">
        <f t="shared" si="12"/>
        <v>0.53472222222222199</v>
      </c>
      <c r="G48" s="61"/>
      <c r="H48" s="61" t="s">
        <v>110</v>
      </c>
      <c r="I48" s="64"/>
      <c r="J48" s="70"/>
      <c r="K48" s="70" t="s">
        <v>110</v>
      </c>
      <c r="L48" s="66"/>
      <c r="M48" s="171"/>
      <c r="N48" s="70" t="s">
        <v>110</v>
      </c>
      <c r="O48" s="70"/>
      <c r="P48" s="171"/>
      <c r="Q48" s="70" t="s">
        <v>110</v>
      </c>
      <c r="R48" s="66"/>
      <c r="S48" s="172">
        <f t="shared" si="13"/>
        <v>0.53472222222222199</v>
      </c>
      <c r="T48" s="173">
        <f t="shared" si="14"/>
        <v>12.833333333333329</v>
      </c>
      <c r="U48" s="68">
        <f t="shared" si="15"/>
        <v>0.46527777777777801</v>
      </c>
      <c r="V48" s="174">
        <f t="shared" si="16"/>
        <v>0</v>
      </c>
      <c r="W48" s="174">
        <f t="shared" si="17"/>
        <v>0.46527777777777801</v>
      </c>
      <c r="X48" s="69"/>
      <c r="Y48" s="6"/>
      <c r="Z48" s="187">
        <f>SUM(($J$13+C48)+($L$13-E47))</f>
        <v>0.48958333333333304</v>
      </c>
      <c r="AB48" s="176"/>
    </row>
    <row r="49" spans="1:28">
      <c r="A49" s="4"/>
      <c r="B49" s="4"/>
      <c r="C49" s="8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76">
        <f>SUM(S41:S45,S47:S48)*24</f>
        <v>86.916666666666671</v>
      </c>
      <c r="T49" s="77">
        <f>SUM(T41:T45,T47:T48)</f>
        <v>75.25</v>
      </c>
      <c r="U49" s="6"/>
      <c r="V49" s="4"/>
      <c r="W49" s="78">
        <f>SUM(W41:W45,W47:W48)*24</f>
        <v>81.083333333333343</v>
      </c>
      <c r="X49" s="79"/>
      <c r="Y49" s="79"/>
      <c r="Z49" s="19"/>
    </row>
    <row r="50" spans="1:2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6"/>
      <c r="U50" s="6"/>
      <c r="V50" s="4"/>
      <c r="W50" s="4"/>
      <c r="X50" s="4"/>
      <c r="Y50" s="4"/>
      <c r="Z50" s="4"/>
    </row>
    <row r="51" spans="1:28"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</row>
    <row r="52" spans="1:28">
      <c r="A52" s="4"/>
      <c r="B52" s="195" t="s">
        <v>181</v>
      </c>
      <c r="C52" s="123">
        <v>0.21875</v>
      </c>
      <c r="D52" s="88" t="s">
        <v>110</v>
      </c>
      <c r="E52" s="29">
        <v>0.34027777777777801</v>
      </c>
      <c r="F52" s="89">
        <f>(E52-C52)</f>
        <v>0.12152777777777801</v>
      </c>
      <c r="G52" s="88"/>
      <c r="H52" s="88" t="s">
        <v>110</v>
      </c>
      <c r="I52" s="90"/>
      <c r="J52" s="182"/>
      <c r="K52" s="91" t="s">
        <v>110</v>
      </c>
      <c r="L52" s="183"/>
      <c r="M52" s="184"/>
      <c r="N52" s="91" t="s">
        <v>110</v>
      </c>
      <c r="O52" s="182"/>
      <c r="P52" s="184"/>
      <c r="Q52" s="182" t="s">
        <v>110</v>
      </c>
      <c r="R52" s="183"/>
      <c r="S52" s="185">
        <f>(F52-((I52-G52)))</f>
        <v>0.12152777777777801</v>
      </c>
      <c r="T52" s="186">
        <f>(F52-((I52-G52)+(L52-J52)+(O52-M52)+(R52-P52)))*24</f>
        <v>2.9166666666666723</v>
      </c>
      <c r="U52" s="93">
        <f>(($J$13+C52)+($L$13-E52))</f>
        <v>0.87847222222222199</v>
      </c>
      <c r="V52" s="178">
        <f>(I52-G52)</f>
        <v>0</v>
      </c>
      <c r="W52" s="178">
        <f>(V52+U52)</f>
        <v>0.87847222222222199</v>
      </c>
      <c r="X52" s="69"/>
      <c r="Y52" s="62"/>
      <c r="Z52" s="187">
        <f>SUM(($J$13+C52)+($L$13-E44))</f>
        <v>0.36458333333333304</v>
      </c>
      <c r="AB52" s="176"/>
    </row>
    <row r="53" spans="1:28">
      <c r="A53" s="4"/>
      <c r="B53" s="119" t="s">
        <v>181</v>
      </c>
      <c r="C53" s="95">
        <v>0.34722222222222199</v>
      </c>
      <c r="D53" s="96" t="s">
        <v>110</v>
      </c>
      <c r="E53" s="121">
        <v>0.93055555555555602</v>
      </c>
      <c r="F53" s="97">
        <f>(E53-C53)</f>
        <v>0.58333333333333404</v>
      </c>
      <c r="G53" s="96"/>
      <c r="H53" s="96" t="s">
        <v>110</v>
      </c>
      <c r="I53" s="98"/>
      <c r="J53" s="99"/>
      <c r="K53" s="99" t="s">
        <v>110</v>
      </c>
      <c r="L53" s="100"/>
      <c r="M53" s="101"/>
      <c r="N53" s="99" t="s">
        <v>110</v>
      </c>
      <c r="O53" s="99"/>
      <c r="P53" s="101"/>
      <c r="Q53" s="99" t="s">
        <v>110</v>
      </c>
      <c r="R53" s="100"/>
      <c r="S53" s="102">
        <f>(F53-((I53-G53)))</f>
        <v>0.58333333333333404</v>
      </c>
      <c r="T53" s="103">
        <f>(F53-((I53-G53)+(L53-J53)+(O53-M53)+(R53-P53)))*24</f>
        <v>14.000000000000018</v>
      </c>
      <c r="U53" s="104">
        <f>(($J$13+C53)+($L$13-E53))</f>
        <v>0.41666666666666596</v>
      </c>
      <c r="V53" s="94">
        <f>(I53-G53)</f>
        <v>0</v>
      </c>
      <c r="W53" s="94">
        <f>(V53+U53)</f>
        <v>0.41666666666666596</v>
      </c>
      <c r="X53" s="69"/>
      <c r="Y53" s="62"/>
      <c r="Z53" s="105">
        <f>SUM(($J$13+C53)+($L$13-E44))</f>
        <v>0.49305555555555503</v>
      </c>
      <c r="AB53" s="176"/>
    </row>
    <row r="54" spans="1:28">
      <c r="A54" s="4"/>
      <c r="B54" s="125">
        <v>31.1</v>
      </c>
      <c r="C54" s="74">
        <v>0.31944444444444398</v>
      </c>
      <c r="D54" s="61" t="s">
        <v>110</v>
      </c>
      <c r="E54" s="62">
        <v>0.88541666666666696</v>
      </c>
      <c r="F54" s="63">
        <f>(E54-C54)</f>
        <v>0.56597222222222299</v>
      </c>
      <c r="G54" s="61"/>
      <c r="H54" s="61" t="s">
        <v>110</v>
      </c>
      <c r="I54" s="64"/>
      <c r="J54" s="65"/>
      <c r="K54" s="65" t="s">
        <v>110</v>
      </c>
      <c r="L54" s="75"/>
      <c r="M54" s="67"/>
      <c r="N54" s="65" t="s">
        <v>110</v>
      </c>
      <c r="O54" s="65"/>
      <c r="P54" s="67"/>
      <c r="Q54" s="65" t="s">
        <v>110</v>
      </c>
      <c r="R54" s="66"/>
      <c r="S54" s="172">
        <f>(F54-((I54-G54)))</f>
        <v>0.56597222222222299</v>
      </c>
      <c r="T54" s="173">
        <f>(F54-((I54-G54)+(L54-J54)+(O54-M54)+(R54-P54)))*24</f>
        <v>13.583333333333352</v>
      </c>
      <c r="U54" s="68">
        <f>(($J$13+C54)+($L$13-E54))</f>
        <v>0.43402777777777701</v>
      </c>
      <c r="V54" s="174">
        <f>(I54-G54)</f>
        <v>0</v>
      </c>
      <c r="W54" s="174">
        <f>(V54+U54)</f>
        <v>0.43402777777777701</v>
      </c>
      <c r="X54" s="69"/>
      <c r="Y54" s="62"/>
      <c r="Z54" s="175">
        <f>SUM(($J$13+C54)+($L$13-E53))</f>
        <v>0.38888888888888795</v>
      </c>
      <c r="AB54" s="176"/>
    </row>
    <row r="55" spans="1:28">
      <c r="A55" s="4"/>
      <c r="B55" s="125">
        <v>1.1100000000000001</v>
      </c>
      <c r="C55" s="74">
        <v>0.33680555555555602</v>
      </c>
      <c r="D55" s="61" t="s">
        <v>110</v>
      </c>
      <c r="E55" s="62">
        <v>0.78125</v>
      </c>
      <c r="F55" s="63">
        <f>(E55-C55)</f>
        <v>0.44444444444444398</v>
      </c>
      <c r="G55" s="61"/>
      <c r="H55" s="61" t="s">
        <v>110</v>
      </c>
      <c r="I55" s="64"/>
      <c r="J55" s="65"/>
      <c r="K55" s="65" t="s">
        <v>110</v>
      </c>
      <c r="L55" s="75"/>
      <c r="M55" s="67"/>
      <c r="N55" s="65" t="s">
        <v>110</v>
      </c>
      <c r="O55" s="65"/>
      <c r="P55" s="67"/>
      <c r="Q55" s="65" t="s">
        <v>110</v>
      </c>
      <c r="R55" s="66"/>
      <c r="S55" s="172">
        <f>(F55-((I55-G55)))</f>
        <v>0.44444444444444398</v>
      </c>
      <c r="T55" s="173">
        <f>(F55-((I55-G55)+(L55-J55)+(O55-M55)+(R55-P55)))*24</f>
        <v>10.666666666666655</v>
      </c>
      <c r="U55" s="68">
        <f>(($J$13+C55)+($L$13-E55))</f>
        <v>0.55555555555555602</v>
      </c>
      <c r="V55" s="174">
        <f>(I55-G55)</f>
        <v>0</v>
      </c>
      <c r="W55" s="174">
        <f>(V55+U55)</f>
        <v>0.55555555555555602</v>
      </c>
      <c r="X55" s="69"/>
      <c r="Y55" s="62"/>
      <c r="Z55" s="175">
        <f>SUM(($J$13+C55)+($L$13-E54))</f>
        <v>0.45138888888888906</v>
      </c>
      <c r="AB55" s="176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1" manualBreakCount="1">
    <brk id="3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76"/>
  <sheetViews>
    <sheetView topLeftCell="A40" zoomScaleNormal="100" workbookViewId="0">
      <selection activeCell="R16" sqref="R16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6"/>
      <c r="X3" s="6"/>
      <c r="Y3" s="83"/>
      <c r="Z3" s="118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83"/>
      <c r="Z4" s="6"/>
    </row>
    <row r="5" spans="1:28">
      <c r="A5" s="4"/>
      <c r="B5" s="11" t="s">
        <v>69</v>
      </c>
      <c r="C5" s="12"/>
      <c r="D5" s="12"/>
      <c r="E5" s="13" t="s">
        <v>128</v>
      </c>
      <c r="F5" s="13" t="s">
        <v>16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250</v>
      </c>
      <c r="P5" s="6"/>
      <c r="Q5" s="4"/>
      <c r="R5" s="11" t="s">
        <v>74</v>
      </c>
      <c r="S5" s="13"/>
      <c r="T5" s="15" t="s">
        <v>251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252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86" t="s">
        <v>109</v>
      </c>
      <c r="C16" s="87">
        <v>0.25</v>
      </c>
      <c r="D16" s="88" t="s">
        <v>110</v>
      </c>
      <c r="E16" s="88">
        <v>0.61458333333333304</v>
      </c>
      <c r="F16" s="89">
        <f t="shared" ref="F16:F23" si="0">(E16-C16)</f>
        <v>0.36458333333333304</v>
      </c>
      <c r="G16" s="88"/>
      <c r="H16" s="88" t="s">
        <v>110</v>
      </c>
      <c r="I16" s="90"/>
      <c r="J16" s="91"/>
      <c r="K16" s="91" t="s">
        <v>110</v>
      </c>
      <c r="L16" s="183"/>
      <c r="M16" s="161">
        <v>0.4826388888888889</v>
      </c>
      <c r="N16" s="162" t="s">
        <v>110</v>
      </c>
      <c r="O16" s="206">
        <v>0.53125</v>
      </c>
      <c r="P16" s="161"/>
      <c r="Q16" s="162" t="s">
        <v>110</v>
      </c>
      <c r="R16" s="206"/>
      <c r="S16" s="185">
        <f t="shared" ref="S16:S23" si="1">(F16-((I16-G16)))</f>
        <v>0.36458333333333304</v>
      </c>
      <c r="T16" s="186">
        <f t="shared" ref="T16:T23" si="2">(F16-((I16-G16)+(L16-J16)+(O16-M16)+(R16-P16)))*24</f>
        <v>7.5833333333333268</v>
      </c>
      <c r="U16" s="93">
        <f t="shared" ref="U16:U23" si="3">(($J$13+C16)+($L$13-E16))</f>
        <v>0.63541666666666696</v>
      </c>
      <c r="V16" s="178">
        <f t="shared" ref="V16:V23" si="4">(I16-G16)</f>
        <v>0</v>
      </c>
      <c r="W16" s="178">
        <f t="shared" ref="W16:W23" si="5">(V16+U16)</f>
        <v>0.63541666666666696</v>
      </c>
      <c r="X16" s="69"/>
      <c r="Y16" s="62"/>
      <c r="Z16" s="187">
        <f>SUM(($J$13+C16)+($L$13-E23))</f>
        <v>0.38194444444444398</v>
      </c>
      <c r="AB16" s="176"/>
    </row>
    <row r="17" spans="1:28">
      <c r="A17" s="4"/>
      <c r="B17" s="94" t="s">
        <v>109</v>
      </c>
      <c r="C17" s="95">
        <v>0.60416666666666696</v>
      </c>
      <c r="D17" s="96" t="s">
        <v>110</v>
      </c>
      <c r="E17" s="96">
        <v>0.89583333333333304</v>
      </c>
      <c r="F17" s="97">
        <f t="shared" si="0"/>
        <v>0.29166666666666607</v>
      </c>
      <c r="G17" s="96"/>
      <c r="H17" s="96" t="s">
        <v>110</v>
      </c>
      <c r="I17" s="98"/>
      <c r="J17" s="99"/>
      <c r="K17" s="99" t="s">
        <v>110</v>
      </c>
      <c r="L17" s="100"/>
      <c r="M17" s="101"/>
      <c r="N17" s="99" t="s">
        <v>110</v>
      </c>
      <c r="O17" s="99"/>
      <c r="P17" s="101"/>
      <c r="Q17" s="99" t="s">
        <v>110</v>
      </c>
      <c r="R17" s="100"/>
      <c r="S17" s="102">
        <f t="shared" si="1"/>
        <v>0.29166666666666607</v>
      </c>
      <c r="T17" s="103">
        <f t="shared" si="2"/>
        <v>6.9999999999999858</v>
      </c>
      <c r="U17" s="104">
        <f t="shared" si="3"/>
        <v>0.70833333333333393</v>
      </c>
      <c r="V17" s="94">
        <f t="shared" si="4"/>
        <v>0</v>
      </c>
      <c r="W17" s="94">
        <f t="shared" si="5"/>
        <v>0.70833333333333393</v>
      </c>
      <c r="X17" s="69"/>
      <c r="Y17" s="62"/>
      <c r="Z17" s="105">
        <f>SUM(($J$13+C17)+($L$13-E12))</f>
        <v>1.604166666666667</v>
      </c>
      <c r="AB17" s="176"/>
    </row>
    <row r="18" spans="1:28">
      <c r="A18" s="4" t="s">
        <v>64</v>
      </c>
      <c r="B18" s="174" t="s">
        <v>138</v>
      </c>
      <c r="C18" s="60">
        <v>0.25</v>
      </c>
      <c r="D18" s="61" t="s">
        <v>110</v>
      </c>
      <c r="E18" s="61">
        <v>0.87847222222222221</v>
      </c>
      <c r="F18" s="63">
        <f t="shared" si="0"/>
        <v>0.62847222222222221</v>
      </c>
      <c r="G18" s="61">
        <v>0.4861111111111111</v>
      </c>
      <c r="H18" s="61" t="s">
        <v>110</v>
      </c>
      <c r="I18" s="64">
        <v>0.53125</v>
      </c>
      <c r="J18" s="70"/>
      <c r="K18" s="70" t="s">
        <v>110</v>
      </c>
      <c r="L18" s="66"/>
      <c r="M18" s="171"/>
      <c r="N18" s="70" t="s">
        <v>110</v>
      </c>
      <c r="O18" s="70"/>
      <c r="P18" s="171"/>
      <c r="Q18" s="70" t="s">
        <v>110</v>
      </c>
      <c r="R18" s="66"/>
      <c r="S18" s="172">
        <f t="shared" si="1"/>
        <v>0.58333333333333326</v>
      </c>
      <c r="T18" s="173">
        <f t="shared" si="2"/>
        <v>13.999999999999998</v>
      </c>
      <c r="U18" s="68">
        <f t="shared" si="3"/>
        <v>0.37152777777777779</v>
      </c>
      <c r="V18" s="174">
        <f t="shared" si="4"/>
        <v>4.5138888888888895E-2</v>
      </c>
      <c r="W18" s="174">
        <f t="shared" si="5"/>
        <v>0.41666666666666669</v>
      </c>
      <c r="X18" s="69"/>
      <c r="Y18" s="62"/>
      <c r="Z18" s="175">
        <f t="shared" ref="Z18:Z23" si="6">SUM(($J$13+C18)+($L$13-E17))</f>
        <v>0.35416666666666696</v>
      </c>
      <c r="AB18" s="176"/>
    </row>
    <row r="19" spans="1:28">
      <c r="A19" s="4" t="s">
        <v>64</v>
      </c>
      <c r="B19" s="174" t="s">
        <v>139</v>
      </c>
      <c r="C19" s="167">
        <v>0.2326388888888889</v>
      </c>
      <c r="D19" s="71" t="s">
        <v>110</v>
      </c>
      <c r="E19" s="71">
        <v>0.86458333333333337</v>
      </c>
      <c r="F19" s="177">
        <f t="shared" si="0"/>
        <v>0.63194444444444442</v>
      </c>
      <c r="G19" s="71">
        <v>0.4826388888888889</v>
      </c>
      <c r="H19" s="71" t="s">
        <v>110</v>
      </c>
      <c r="I19" s="72">
        <v>0.53125</v>
      </c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0.58333333333333326</v>
      </c>
      <c r="T19" s="173">
        <f t="shared" si="2"/>
        <v>13.999999999999998</v>
      </c>
      <c r="U19" s="73">
        <f t="shared" si="3"/>
        <v>0.36805555555555552</v>
      </c>
      <c r="V19" s="174">
        <f t="shared" si="4"/>
        <v>4.8611111111111105E-2</v>
      </c>
      <c r="W19" s="174">
        <f t="shared" si="5"/>
        <v>0.41666666666666663</v>
      </c>
      <c r="X19" s="69"/>
      <c r="Y19" s="62"/>
      <c r="Z19" s="175">
        <f t="shared" si="6"/>
        <v>0.35416666666666669</v>
      </c>
      <c r="AB19" s="176"/>
    </row>
    <row r="20" spans="1:28">
      <c r="A20" s="4"/>
      <c r="B20" s="174" t="s">
        <v>140</v>
      </c>
      <c r="C20" s="60">
        <v>0.21875</v>
      </c>
      <c r="D20" s="61" t="s">
        <v>110</v>
      </c>
      <c r="E20" s="61">
        <v>0.79166666666666696</v>
      </c>
      <c r="F20" s="177">
        <f t="shared" si="0"/>
        <v>0.57291666666666696</v>
      </c>
      <c r="G20" s="71">
        <v>0.4826388888888889</v>
      </c>
      <c r="H20" s="71" t="s">
        <v>110</v>
      </c>
      <c r="I20" s="72">
        <v>0.53125</v>
      </c>
      <c r="J20" s="70"/>
      <c r="K20" s="70" t="s">
        <v>110</v>
      </c>
      <c r="L20" s="66"/>
      <c r="M20" s="171"/>
      <c r="N20" s="70" t="s">
        <v>110</v>
      </c>
      <c r="O20" s="70"/>
      <c r="P20" s="171"/>
      <c r="Q20" s="70" t="s">
        <v>110</v>
      </c>
      <c r="R20" s="66"/>
      <c r="S20" s="172">
        <f t="shared" si="1"/>
        <v>0.5243055555555558</v>
      </c>
      <c r="T20" s="173">
        <f t="shared" si="2"/>
        <v>12.583333333333339</v>
      </c>
      <c r="U20" s="68">
        <f t="shared" si="3"/>
        <v>0.42708333333333304</v>
      </c>
      <c r="V20" s="174">
        <f t="shared" si="4"/>
        <v>4.8611111111111105E-2</v>
      </c>
      <c r="W20" s="174">
        <f t="shared" si="5"/>
        <v>0.47569444444444414</v>
      </c>
      <c r="X20" s="69"/>
      <c r="Y20" s="62"/>
      <c r="Z20" s="175">
        <f t="shared" si="6"/>
        <v>0.35416666666666663</v>
      </c>
      <c r="AB20" s="176"/>
    </row>
    <row r="21" spans="1:28">
      <c r="A21" s="4"/>
      <c r="B21" s="174" t="s">
        <v>115</v>
      </c>
      <c r="C21" s="167">
        <v>0.25</v>
      </c>
      <c r="D21" s="71" t="s">
        <v>110</v>
      </c>
      <c r="E21" s="71">
        <v>0.87847222222222199</v>
      </c>
      <c r="F21" s="177">
        <f t="shared" si="0"/>
        <v>0.62847222222222199</v>
      </c>
      <c r="G21" s="71">
        <v>0.4861111111111111</v>
      </c>
      <c r="H21" s="71" t="s">
        <v>110</v>
      </c>
      <c r="I21" s="72">
        <v>0.53125</v>
      </c>
      <c r="J21" s="70"/>
      <c r="K21" s="70" t="s">
        <v>110</v>
      </c>
      <c r="L21" s="66"/>
      <c r="M21" s="171"/>
      <c r="N21" s="70" t="s">
        <v>110</v>
      </c>
      <c r="O21" s="70"/>
      <c r="P21" s="171"/>
      <c r="Q21" s="70" t="s">
        <v>110</v>
      </c>
      <c r="R21" s="66"/>
      <c r="S21" s="172">
        <f t="shared" si="1"/>
        <v>0.58333333333333304</v>
      </c>
      <c r="T21" s="173">
        <f t="shared" si="2"/>
        <v>13.999999999999993</v>
      </c>
      <c r="U21" s="73">
        <f t="shared" si="3"/>
        <v>0.37152777777777801</v>
      </c>
      <c r="V21" s="174">
        <f t="shared" si="4"/>
        <v>4.5138888888888895E-2</v>
      </c>
      <c r="W21" s="174">
        <f t="shared" si="5"/>
        <v>0.41666666666666691</v>
      </c>
      <c r="X21" s="69"/>
      <c r="Y21" s="62"/>
      <c r="Z21" s="175">
        <f t="shared" si="6"/>
        <v>0.45833333333333304</v>
      </c>
      <c r="AB21" s="176"/>
    </row>
    <row r="22" spans="1:28">
      <c r="A22" s="4"/>
      <c r="B22" s="59" t="s">
        <v>116</v>
      </c>
      <c r="C22" s="74">
        <v>0.28125</v>
      </c>
      <c r="D22" s="61" t="s">
        <v>110</v>
      </c>
      <c r="E22" s="62">
        <v>0.85416666666666696</v>
      </c>
      <c r="F22" s="63">
        <f t="shared" si="0"/>
        <v>0.57291666666666696</v>
      </c>
      <c r="G22" s="61"/>
      <c r="H22" s="61" t="s">
        <v>110</v>
      </c>
      <c r="I22" s="64"/>
      <c r="J22" s="65"/>
      <c r="K22" s="65" t="s">
        <v>110</v>
      </c>
      <c r="L22" s="75"/>
      <c r="M22" s="67"/>
      <c r="N22" s="65" t="s">
        <v>110</v>
      </c>
      <c r="O22" s="65"/>
      <c r="P22" s="67"/>
      <c r="Q22" s="65" t="s">
        <v>110</v>
      </c>
      <c r="R22" s="66"/>
      <c r="S22" s="172">
        <f t="shared" si="1"/>
        <v>0.57291666666666696</v>
      </c>
      <c r="T22" s="173">
        <f t="shared" si="2"/>
        <v>13.750000000000007</v>
      </c>
      <c r="U22" s="68">
        <f t="shared" si="3"/>
        <v>0.42708333333333304</v>
      </c>
      <c r="V22" s="174">
        <f t="shared" si="4"/>
        <v>0</v>
      </c>
      <c r="W22" s="174">
        <f t="shared" si="5"/>
        <v>0.42708333333333304</v>
      </c>
      <c r="X22" s="69"/>
      <c r="Y22" s="62"/>
      <c r="Z22" s="175">
        <f t="shared" si="6"/>
        <v>0.40277777777777801</v>
      </c>
      <c r="AB22" s="176"/>
    </row>
    <row r="23" spans="1:28">
      <c r="A23" s="4"/>
      <c r="B23" s="174" t="s">
        <v>118</v>
      </c>
      <c r="C23" s="74">
        <v>0.39236111111111099</v>
      </c>
      <c r="D23" s="61" t="s">
        <v>110</v>
      </c>
      <c r="E23" s="62">
        <v>0.86805555555555602</v>
      </c>
      <c r="F23" s="63">
        <f t="shared" si="0"/>
        <v>0.47569444444444503</v>
      </c>
      <c r="G23" s="61"/>
      <c r="H23" s="61" t="s">
        <v>110</v>
      </c>
      <c r="I23" s="64"/>
      <c r="J23" s="70"/>
      <c r="K23" s="70" t="s">
        <v>110</v>
      </c>
      <c r="L23" s="66"/>
      <c r="M23" s="171"/>
      <c r="N23" s="70" t="s">
        <v>110</v>
      </c>
      <c r="O23" s="70"/>
      <c r="P23" s="171"/>
      <c r="Q23" s="70" t="s">
        <v>110</v>
      </c>
      <c r="R23" s="66"/>
      <c r="S23" s="172">
        <f t="shared" si="1"/>
        <v>0.47569444444444503</v>
      </c>
      <c r="T23" s="173">
        <f t="shared" si="2"/>
        <v>11.41666666666668</v>
      </c>
      <c r="U23" s="68">
        <f t="shared" si="3"/>
        <v>0.52430555555555491</v>
      </c>
      <c r="V23" s="174">
        <f t="shared" si="4"/>
        <v>0</v>
      </c>
      <c r="W23" s="174">
        <f t="shared" si="5"/>
        <v>0.52430555555555491</v>
      </c>
      <c r="X23" s="69"/>
      <c r="Y23" s="6"/>
      <c r="Z23" s="187">
        <f t="shared" si="6"/>
        <v>0.53819444444444398</v>
      </c>
      <c r="AB23" s="176"/>
    </row>
    <row r="24" spans="1:28">
      <c r="A24" s="4"/>
      <c r="B24" s="81"/>
      <c r="C24" s="106" t="s">
        <v>141</v>
      </c>
      <c r="D24" s="84"/>
      <c r="E24" s="84"/>
      <c r="F24" s="84"/>
      <c r="G24" s="84"/>
      <c r="H24" s="84"/>
      <c r="I24" s="84"/>
      <c r="J24" s="84"/>
      <c r="K24" s="4"/>
      <c r="L24" s="4"/>
      <c r="M24" s="4"/>
      <c r="N24" s="4"/>
      <c r="O24" s="4"/>
      <c r="P24" s="4"/>
      <c r="Q24" s="4"/>
      <c r="R24" s="4"/>
      <c r="S24" s="76">
        <f>SUM(S16,S18:S23)*24</f>
        <v>88.500000000000014</v>
      </c>
      <c r="T24" s="77">
        <f>SUM(T16,T18:T23)</f>
        <v>87.333333333333343</v>
      </c>
      <c r="U24" s="6"/>
      <c r="V24" s="4"/>
      <c r="W24" s="78">
        <f>SUM(W16,W18:W23)*24</f>
        <v>79.499999999999986</v>
      </c>
      <c r="X24" s="79"/>
      <c r="Y24" s="79"/>
      <c r="Z24" s="19"/>
    </row>
    <row r="25" spans="1:28">
      <c r="C25" s="81"/>
    </row>
    <row r="26" spans="1:28">
      <c r="A26" s="4"/>
      <c r="B26" s="4"/>
      <c r="C26" s="35" t="s">
        <v>253</v>
      </c>
      <c r="D26" s="4"/>
      <c r="E26" s="4"/>
      <c r="F26" s="4"/>
      <c r="G26" s="4"/>
      <c r="H26" s="4"/>
      <c r="I26" s="4"/>
      <c r="J26" s="4"/>
      <c r="K26" s="4"/>
      <c r="L26" s="4"/>
      <c r="M26" s="3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8" hidden="1">
      <c r="A27" s="4"/>
      <c r="B27" s="4"/>
      <c r="C27" s="4"/>
      <c r="D27" s="4"/>
      <c r="E27" s="4"/>
      <c r="F27" s="4"/>
      <c r="G27" s="4"/>
      <c r="H27" s="4"/>
      <c r="I27" s="4"/>
      <c r="J27" s="36">
        <v>0</v>
      </c>
      <c r="K27" s="4"/>
      <c r="L27" s="36">
        <v>1</v>
      </c>
      <c r="M27" s="3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8">
      <c r="A28" s="4"/>
      <c r="B28" s="37"/>
      <c r="C28" s="164"/>
      <c r="D28" s="38"/>
      <c r="E28" s="39" t="s">
        <v>91</v>
      </c>
      <c r="F28" s="40"/>
      <c r="G28" s="41"/>
      <c r="H28" s="42" t="s">
        <v>92</v>
      </c>
      <c r="I28" s="40"/>
      <c r="J28" s="43"/>
      <c r="K28" s="43" t="s">
        <v>93</v>
      </c>
      <c r="L28" s="44"/>
      <c r="M28" s="165"/>
      <c r="N28" s="43" t="s">
        <v>93</v>
      </c>
      <c r="O28" s="43"/>
      <c r="P28" s="165"/>
      <c r="Q28" s="43" t="s">
        <v>94</v>
      </c>
      <c r="R28" s="43"/>
      <c r="S28" s="166" t="s">
        <v>95</v>
      </c>
      <c r="T28" s="45" t="s">
        <v>96</v>
      </c>
      <c r="U28" s="164"/>
      <c r="V28" s="39" t="s">
        <v>97</v>
      </c>
      <c r="W28" s="45"/>
      <c r="X28" s="10"/>
      <c r="Y28" s="10"/>
      <c r="Z28" s="46" t="s">
        <v>98</v>
      </c>
      <c r="AB28" s="47" t="s">
        <v>83</v>
      </c>
    </row>
    <row r="29" spans="1:28">
      <c r="A29" s="4"/>
      <c r="B29" s="48" t="s">
        <v>99</v>
      </c>
      <c r="C29" s="167"/>
      <c r="D29" s="49" t="s">
        <v>100</v>
      </c>
      <c r="E29" s="50"/>
      <c r="F29" s="168" t="s">
        <v>101</v>
      </c>
      <c r="G29" s="51" t="s">
        <v>102</v>
      </c>
      <c r="H29" s="51"/>
      <c r="I29" s="52" t="s">
        <v>102</v>
      </c>
      <c r="J29" s="169" t="s">
        <v>102</v>
      </c>
      <c r="K29" s="53"/>
      <c r="L29" s="53" t="s">
        <v>102</v>
      </c>
      <c r="M29" s="169" t="s">
        <v>102</v>
      </c>
      <c r="N29" s="53"/>
      <c r="O29" s="53" t="s">
        <v>102</v>
      </c>
      <c r="P29" s="169" t="s">
        <v>102</v>
      </c>
      <c r="Q29" s="53"/>
      <c r="R29" s="54" t="s">
        <v>102</v>
      </c>
      <c r="S29" s="48" t="s">
        <v>103</v>
      </c>
      <c r="T29" s="170" t="s">
        <v>104</v>
      </c>
      <c r="U29" s="170" t="s">
        <v>105</v>
      </c>
      <c r="V29" s="170" t="s">
        <v>106</v>
      </c>
      <c r="W29" s="170" t="s">
        <v>107</v>
      </c>
      <c r="X29" s="55"/>
      <c r="Y29" s="56"/>
      <c r="Z29" s="57" t="s">
        <v>108</v>
      </c>
      <c r="AB29" s="58"/>
    </row>
    <row r="30" spans="1:28">
      <c r="A30" s="4"/>
      <c r="B30" s="86" t="s">
        <v>109</v>
      </c>
      <c r="C30" s="87">
        <v>0.25</v>
      </c>
      <c r="D30" s="88" t="s">
        <v>110</v>
      </c>
      <c r="E30" s="88">
        <v>0.61458333333333304</v>
      </c>
      <c r="F30" s="89">
        <f t="shared" ref="F30:F37" si="7">(E30-C30)</f>
        <v>0.36458333333333304</v>
      </c>
      <c r="G30" s="88"/>
      <c r="H30" s="88" t="s">
        <v>110</v>
      </c>
      <c r="I30" s="90"/>
      <c r="J30" s="91"/>
      <c r="K30" s="91" t="s">
        <v>110</v>
      </c>
      <c r="L30" s="183"/>
      <c r="M30" s="161">
        <v>0.4826388888888889</v>
      </c>
      <c r="N30" s="162" t="s">
        <v>110</v>
      </c>
      <c r="O30" s="206">
        <v>0.53125</v>
      </c>
      <c r="P30" s="161"/>
      <c r="Q30" s="162" t="s">
        <v>110</v>
      </c>
      <c r="R30" s="206"/>
      <c r="S30" s="197">
        <f t="shared" ref="S30:S37" si="8">(F30-((I30-G30)))</f>
        <v>0.36458333333333304</v>
      </c>
      <c r="T30" s="198">
        <f t="shared" ref="T30:T37" si="9">(F30-((I30-G30)+(L30-J30)+(O30-M30)+(R30-P30)))*24</f>
        <v>7.5833333333333268</v>
      </c>
      <c r="U30" s="93">
        <f t="shared" ref="U30:U37" si="10">(($J$13+C30)+($L$13-E30))</f>
        <v>0.63541666666666696</v>
      </c>
      <c r="V30" s="178">
        <f t="shared" ref="V30:V37" si="11">(I30-G30)</f>
        <v>0</v>
      </c>
      <c r="W30" s="199">
        <f t="shared" ref="W30:W37" si="12">(V30+U30)</f>
        <v>0.63541666666666696</v>
      </c>
      <c r="X30" s="69"/>
      <c r="Y30" s="62"/>
      <c r="Z30" s="187">
        <f>SUM(($J$13+C30)+($L$13-E37))</f>
        <v>0.38194444444444398</v>
      </c>
      <c r="AB30" s="176"/>
    </row>
    <row r="31" spans="1:28">
      <c r="A31" s="4"/>
      <c r="B31" s="94" t="s">
        <v>109</v>
      </c>
      <c r="C31" s="95">
        <v>0.60416666666666696</v>
      </c>
      <c r="D31" s="96" t="s">
        <v>110</v>
      </c>
      <c r="E31" s="96">
        <v>0.89583333333333304</v>
      </c>
      <c r="F31" s="97">
        <f t="shared" si="7"/>
        <v>0.29166666666666607</v>
      </c>
      <c r="G31" s="96"/>
      <c r="H31" s="96" t="s">
        <v>110</v>
      </c>
      <c r="I31" s="98"/>
      <c r="J31" s="99"/>
      <c r="K31" s="99" t="s">
        <v>110</v>
      </c>
      <c r="L31" s="100"/>
      <c r="M31" s="101"/>
      <c r="N31" s="99" t="s">
        <v>110</v>
      </c>
      <c r="O31" s="99"/>
      <c r="P31" s="101"/>
      <c r="Q31" s="99" t="s">
        <v>110</v>
      </c>
      <c r="R31" s="100"/>
      <c r="S31" s="102">
        <f t="shared" si="8"/>
        <v>0.29166666666666607</v>
      </c>
      <c r="T31" s="103">
        <f t="shared" si="9"/>
        <v>6.9999999999999858</v>
      </c>
      <c r="U31" s="104">
        <f t="shared" si="10"/>
        <v>0.70833333333333393</v>
      </c>
      <c r="V31" s="94">
        <f t="shared" si="11"/>
        <v>0</v>
      </c>
      <c r="W31" s="94">
        <f t="shared" si="12"/>
        <v>0.70833333333333393</v>
      </c>
      <c r="X31" s="69"/>
      <c r="Y31" s="62"/>
      <c r="Z31" s="105">
        <f>SUM(($J$13+C31)+($L$13-E26))</f>
        <v>1.604166666666667</v>
      </c>
      <c r="AB31" s="176"/>
    </row>
    <row r="32" spans="1:28">
      <c r="A32" s="4" t="s">
        <v>64</v>
      </c>
      <c r="B32" s="174" t="s">
        <v>138</v>
      </c>
      <c r="C32" s="60">
        <v>0.25</v>
      </c>
      <c r="D32" s="61" t="s">
        <v>110</v>
      </c>
      <c r="E32" s="61">
        <v>0.87847222222222221</v>
      </c>
      <c r="F32" s="63">
        <f t="shared" si="7"/>
        <v>0.62847222222222221</v>
      </c>
      <c r="G32" s="61">
        <v>0.4861111111111111</v>
      </c>
      <c r="H32" s="61" t="s">
        <v>110</v>
      </c>
      <c r="I32" s="64">
        <v>0.53125</v>
      </c>
      <c r="J32" s="70"/>
      <c r="K32" s="70" t="s">
        <v>110</v>
      </c>
      <c r="L32" s="66"/>
      <c r="M32" s="171"/>
      <c r="N32" s="70" t="s">
        <v>110</v>
      </c>
      <c r="O32" s="70"/>
      <c r="P32" s="171"/>
      <c r="Q32" s="70" t="s">
        <v>110</v>
      </c>
      <c r="R32" s="66"/>
      <c r="S32" s="172">
        <f t="shared" si="8"/>
        <v>0.58333333333333326</v>
      </c>
      <c r="T32" s="173">
        <f t="shared" si="9"/>
        <v>13.999999999999998</v>
      </c>
      <c r="U32" s="68">
        <f t="shared" si="10"/>
        <v>0.37152777777777779</v>
      </c>
      <c r="V32" s="174">
        <f t="shared" si="11"/>
        <v>4.5138888888888895E-2</v>
      </c>
      <c r="W32" s="174">
        <f t="shared" si="12"/>
        <v>0.41666666666666669</v>
      </c>
      <c r="X32" s="69"/>
      <c r="Y32" s="62"/>
      <c r="Z32" s="175">
        <f t="shared" ref="Z32:Z37" si="13">SUM(($J$13+C32)+($L$13-E31))</f>
        <v>0.35416666666666696</v>
      </c>
      <c r="AB32" s="176"/>
    </row>
    <row r="33" spans="1:28">
      <c r="A33" s="4" t="s">
        <v>64</v>
      </c>
      <c r="B33" s="174" t="s">
        <v>139</v>
      </c>
      <c r="C33" s="167">
        <v>0.2326388888888889</v>
      </c>
      <c r="D33" s="71" t="s">
        <v>110</v>
      </c>
      <c r="E33" s="71">
        <v>0.86458333333333337</v>
      </c>
      <c r="F33" s="177">
        <f t="shared" si="7"/>
        <v>0.63194444444444442</v>
      </c>
      <c r="G33" s="71">
        <v>0.4826388888888889</v>
      </c>
      <c r="H33" s="71" t="s">
        <v>110</v>
      </c>
      <c r="I33" s="72">
        <v>0.53125</v>
      </c>
      <c r="J33" s="70"/>
      <c r="K33" s="70" t="s">
        <v>110</v>
      </c>
      <c r="L33" s="66"/>
      <c r="M33" s="171"/>
      <c r="N33" s="70" t="s">
        <v>110</v>
      </c>
      <c r="O33" s="70"/>
      <c r="P33" s="171"/>
      <c r="Q33" s="70" t="s">
        <v>110</v>
      </c>
      <c r="R33" s="66"/>
      <c r="S33" s="172">
        <f t="shared" si="8"/>
        <v>0.58333333333333326</v>
      </c>
      <c r="T33" s="173">
        <f t="shared" si="9"/>
        <v>13.999999999999998</v>
      </c>
      <c r="U33" s="73">
        <f t="shared" si="10"/>
        <v>0.36805555555555552</v>
      </c>
      <c r="V33" s="174">
        <f t="shared" si="11"/>
        <v>4.8611111111111105E-2</v>
      </c>
      <c r="W33" s="174">
        <f t="shared" si="12"/>
        <v>0.41666666666666663</v>
      </c>
      <c r="X33" s="69"/>
      <c r="Y33" s="62"/>
      <c r="Z33" s="175">
        <f t="shared" si="13"/>
        <v>0.35416666666666669</v>
      </c>
      <c r="AB33" s="176"/>
    </row>
    <row r="34" spans="1:28">
      <c r="A34" s="4"/>
      <c r="B34" s="178" t="s">
        <v>140</v>
      </c>
      <c r="C34" s="87">
        <v>0.21875</v>
      </c>
      <c r="D34" s="88" t="s">
        <v>110</v>
      </c>
      <c r="E34" s="88">
        <v>0.79166666666666696</v>
      </c>
      <c r="F34" s="179">
        <f t="shared" si="7"/>
        <v>0.57291666666666696</v>
      </c>
      <c r="G34" s="180">
        <v>0.4826388888888889</v>
      </c>
      <c r="H34" s="180" t="s">
        <v>110</v>
      </c>
      <c r="I34" s="181">
        <v>0.53125</v>
      </c>
      <c r="J34" s="182"/>
      <c r="K34" s="182" t="s">
        <v>110</v>
      </c>
      <c r="L34" s="183"/>
      <c r="M34" s="184"/>
      <c r="N34" s="182" t="s">
        <v>110</v>
      </c>
      <c r="O34" s="182"/>
      <c r="P34" s="184"/>
      <c r="Q34" s="182" t="s">
        <v>110</v>
      </c>
      <c r="R34" s="183"/>
      <c r="S34" s="185">
        <f t="shared" si="8"/>
        <v>0.5243055555555558</v>
      </c>
      <c r="T34" s="186">
        <f t="shared" si="9"/>
        <v>12.583333333333339</v>
      </c>
      <c r="U34" s="93">
        <f t="shared" si="10"/>
        <v>0.42708333333333304</v>
      </c>
      <c r="V34" s="178">
        <f t="shared" si="11"/>
        <v>4.8611111111111105E-2</v>
      </c>
      <c r="W34" s="178">
        <f t="shared" si="12"/>
        <v>0.47569444444444414</v>
      </c>
      <c r="X34" s="69"/>
      <c r="Y34" s="62"/>
      <c r="Z34" s="187">
        <f t="shared" si="13"/>
        <v>0.35416666666666663</v>
      </c>
      <c r="AB34" s="176"/>
    </row>
    <row r="35" spans="1:28">
      <c r="A35" s="4"/>
      <c r="B35" s="94" t="s">
        <v>115</v>
      </c>
      <c r="C35" s="95">
        <v>0.25</v>
      </c>
      <c r="D35" s="96" t="s">
        <v>110</v>
      </c>
      <c r="E35" s="96">
        <v>0.87847222222222199</v>
      </c>
      <c r="F35" s="97">
        <f t="shared" si="7"/>
        <v>0.62847222222222199</v>
      </c>
      <c r="G35" s="96">
        <v>0.4861111111111111</v>
      </c>
      <c r="H35" s="96" t="s">
        <v>110</v>
      </c>
      <c r="I35" s="98">
        <v>0.53125</v>
      </c>
      <c r="J35" s="99"/>
      <c r="K35" s="99" t="s">
        <v>110</v>
      </c>
      <c r="L35" s="100"/>
      <c r="M35" s="101"/>
      <c r="N35" s="99" t="s">
        <v>110</v>
      </c>
      <c r="O35" s="99"/>
      <c r="P35" s="101"/>
      <c r="Q35" s="99" t="s">
        <v>110</v>
      </c>
      <c r="R35" s="100"/>
      <c r="S35" s="108">
        <f t="shared" si="8"/>
        <v>0.58333333333333304</v>
      </c>
      <c r="T35" s="109">
        <f t="shared" si="9"/>
        <v>13.999999999999993</v>
      </c>
      <c r="U35" s="104">
        <f t="shared" si="10"/>
        <v>0.37152777777777801</v>
      </c>
      <c r="V35" s="94">
        <f t="shared" si="11"/>
        <v>4.5138888888888895E-2</v>
      </c>
      <c r="W35" s="110">
        <f t="shared" si="12"/>
        <v>0.41666666666666691</v>
      </c>
      <c r="X35" s="69"/>
      <c r="Y35" s="62"/>
      <c r="Z35" s="105">
        <f t="shared" si="13"/>
        <v>0.45833333333333304</v>
      </c>
      <c r="AB35" s="176"/>
    </row>
    <row r="36" spans="1:28">
      <c r="A36" s="4"/>
      <c r="B36" s="59" t="s">
        <v>116</v>
      </c>
      <c r="C36" s="74">
        <v>0.28125</v>
      </c>
      <c r="D36" s="61" t="s">
        <v>110</v>
      </c>
      <c r="E36" s="62">
        <v>0.85416666666666696</v>
      </c>
      <c r="F36" s="63">
        <f t="shared" si="7"/>
        <v>0.57291666666666696</v>
      </c>
      <c r="G36" s="61"/>
      <c r="H36" s="61" t="s">
        <v>110</v>
      </c>
      <c r="I36" s="64"/>
      <c r="J36" s="65"/>
      <c r="K36" s="65" t="s">
        <v>110</v>
      </c>
      <c r="L36" s="75"/>
      <c r="M36" s="67"/>
      <c r="N36" s="65" t="s">
        <v>110</v>
      </c>
      <c r="O36" s="65"/>
      <c r="P36" s="67"/>
      <c r="Q36" s="65" t="s">
        <v>110</v>
      </c>
      <c r="R36" s="66"/>
      <c r="S36" s="200">
        <f t="shared" si="8"/>
        <v>0.57291666666666696</v>
      </c>
      <c r="T36" s="201">
        <f t="shared" si="9"/>
        <v>13.750000000000007</v>
      </c>
      <c r="U36" s="68">
        <f t="shared" si="10"/>
        <v>0.42708333333333304</v>
      </c>
      <c r="V36" s="174">
        <f t="shared" si="11"/>
        <v>0</v>
      </c>
      <c r="W36" s="202">
        <f t="shared" si="12"/>
        <v>0.42708333333333304</v>
      </c>
      <c r="X36" s="69"/>
      <c r="Y36" s="62"/>
      <c r="Z36" s="175">
        <f t="shared" si="13"/>
        <v>0.40277777777777801</v>
      </c>
      <c r="AB36" s="176"/>
    </row>
    <row r="37" spans="1:28">
      <c r="A37" s="4"/>
      <c r="B37" s="174" t="s">
        <v>118</v>
      </c>
      <c r="C37" s="74">
        <v>0.39236111111111099</v>
      </c>
      <c r="D37" s="61" t="s">
        <v>110</v>
      </c>
      <c r="E37" s="62">
        <v>0.86805555555555602</v>
      </c>
      <c r="F37" s="63">
        <f t="shared" si="7"/>
        <v>0.47569444444444503</v>
      </c>
      <c r="G37" s="61"/>
      <c r="H37" s="61" t="s">
        <v>110</v>
      </c>
      <c r="I37" s="64"/>
      <c r="J37" s="70"/>
      <c r="K37" s="70" t="s">
        <v>110</v>
      </c>
      <c r="L37" s="66"/>
      <c r="M37" s="171"/>
      <c r="N37" s="70" t="s">
        <v>110</v>
      </c>
      <c r="O37" s="70"/>
      <c r="P37" s="171"/>
      <c r="Q37" s="70" t="s">
        <v>110</v>
      </c>
      <c r="R37" s="66"/>
      <c r="S37" s="200">
        <f t="shared" si="8"/>
        <v>0.47569444444444503</v>
      </c>
      <c r="T37" s="201">
        <f t="shared" si="9"/>
        <v>11.41666666666668</v>
      </c>
      <c r="U37" s="68">
        <f t="shared" si="10"/>
        <v>0.52430555555555491</v>
      </c>
      <c r="V37" s="174">
        <f t="shared" si="11"/>
        <v>0</v>
      </c>
      <c r="W37" s="202">
        <f t="shared" si="12"/>
        <v>0.52430555555555491</v>
      </c>
      <c r="X37" s="69"/>
      <c r="Y37" s="6"/>
      <c r="Z37" s="187">
        <f t="shared" si="13"/>
        <v>0.53819444444444398</v>
      </c>
      <c r="AB37" s="176"/>
    </row>
    <row r="38" spans="1:28">
      <c r="A38" s="4"/>
      <c r="B38" s="81"/>
      <c r="C38" s="106" t="s">
        <v>141</v>
      </c>
      <c r="D38" s="84"/>
      <c r="E38" s="84"/>
      <c r="F38" s="84"/>
      <c r="G38" s="84"/>
      <c r="H38" s="84"/>
      <c r="I38" s="84"/>
      <c r="J38" s="4"/>
      <c r="K38" s="4"/>
      <c r="L38" s="4"/>
      <c r="M38" s="4"/>
      <c r="N38" s="4"/>
      <c r="O38" s="4"/>
      <c r="P38" s="4"/>
      <c r="Q38" s="4"/>
      <c r="R38" s="8" t="s">
        <v>143</v>
      </c>
      <c r="S38" s="76">
        <f>SUM(S31:S34)*24</f>
        <v>47.583333333333321</v>
      </c>
      <c r="T38" s="77">
        <f>SUM(T31:T34)</f>
        <v>47.583333333333329</v>
      </c>
      <c r="U38" s="6"/>
      <c r="V38" s="4"/>
      <c r="W38" s="78">
        <f>SUM(W31:W34)*24</f>
        <v>48.416666666666679</v>
      </c>
      <c r="X38" s="79"/>
      <c r="Y38" s="79"/>
      <c r="Z38" s="19"/>
    </row>
    <row r="39" spans="1:28">
      <c r="C39" s="81"/>
      <c r="R39" s="111" t="s">
        <v>144</v>
      </c>
      <c r="S39" s="112">
        <f>SUM(S30,S35:S37)*24</f>
        <v>47.916666666666671</v>
      </c>
      <c r="T39" s="113">
        <f>SUM(T30,T35:T37)</f>
        <v>46.750000000000007</v>
      </c>
      <c r="U39" s="6"/>
      <c r="V39" s="4"/>
      <c r="W39" s="113">
        <f>SUM(W30,W35:W37)*24</f>
        <v>48.083333333333329</v>
      </c>
    </row>
    <row r="40" spans="1:28">
      <c r="C40" s="81"/>
    </row>
    <row r="41" spans="1:28">
      <c r="A41" s="4"/>
      <c r="B41" s="4"/>
      <c r="C41" s="3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6"/>
      <c r="S41" s="6"/>
      <c r="T41" s="4"/>
      <c r="U41" s="4"/>
      <c r="V41" s="4"/>
      <c r="W41" s="4"/>
      <c r="X41" s="34"/>
      <c r="Y41" s="4"/>
      <c r="Z41" s="4"/>
    </row>
    <row r="42" spans="1:28">
      <c r="A42" s="4" t="s">
        <v>64</v>
      </c>
      <c r="B42" s="166" t="s">
        <v>145</v>
      </c>
      <c r="C42" s="167">
        <v>0.23958333333333301</v>
      </c>
      <c r="D42" s="71" t="s">
        <v>110</v>
      </c>
      <c r="E42" s="71">
        <v>0.875</v>
      </c>
      <c r="F42" s="177">
        <f>(E42-C42)</f>
        <v>0.63541666666666696</v>
      </c>
      <c r="G42" s="71">
        <v>0.61458333333333304</v>
      </c>
      <c r="H42" s="71" t="s">
        <v>110</v>
      </c>
      <c r="I42" s="72">
        <v>0.72569444444444398</v>
      </c>
      <c r="J42" s="70"/>
      <c r="K42" s="70" t="s">
        <v>110</v>
      </c>
      <c r="L42" s="66"/>
      <c r="M42" s="171"/>
      <c r="N42" s="70" t="s">
        <v>110</v>
      </c>
      <c r="O42" s="70"/>
      <c r="P42" s="171"/>
      <c r="Q42" s="70" t="s">
        <v>110</v>
      </c>
      <c r="R42" s="66"/>
      <c r="S42" s="172">
        <f>(F42-((I42-G42)))</f>
        <v>0.52430555555555602</v>
      </c>
      <c r="T42" s="173">
        <f>(F42-((I42-G42)+(L42-J42)+(O42-M42)+(R42-P42)))*24</f>
        <v>12.583333333333345</v>
      </c>
      <c r="U42" s="73">
        <f>(($J$49+C42)+($L$49-E42))</f>
        <v>0.36458333333333304</v>
      </c>
      <c r="V42" s="174">
        <f>(I42-G42)</f>
        <v>0.11111111111111094</v>
      </c>
      <c r="W42" s="174">
        <f>(V42+U42)</f>
        <v>0.47569444444444398</v>
      </c>
      <c r="X42" s="69"/>
      <c r="Y42" s="62"/>
      <c r="Z42" s="175">
        <v>0.49652777777777801</v>
      </c>
      <c r="AB42" s="176"/>
    </row>
    <row r="43" spans="1:28">
      <c r="A43" s="4"/>
      <c r="B43" s="126" t="s">
        <v>147</v>
      </c>
      <c r="C43" s="74">
        <v>0.38194444444444398</v>
      </c>
      <c r="D43" s="61" t="s">
        <v>110</v>
      </c>
      <c r="E43" s="62">
        <v>0.87152777777777801</v>
      </c>
      <c r="F43" s="63">
        <f>(E43-C43)</f>
        <v>0.48958333333333404</v>
      </c>
      <c r="G43" s="61"/>
      <c r="H43" s="61" t="s">
        <v>110</v>
      </c>
      <c r="I43" s="64"/>
      <c r="J43" s="65"/>
      <c r="K43" s="65" t="s">
        <v>110</v>
      </c>
      <c r="L43" s="75"/>
      <c r="M43" s="67"/>
      <c r="N43" s="65" t="s">
        <v>110</v>
      </c>
      <c r="O43" s="65"/>
      <c r="P43" s="67"/>
      <c r="Q43" s="65" t="s">
        <v>110</v>
      </c>
      <c r="R43" s="66"/>
      <c r="S43" s="172">
        <f>(F43-((I43-G43)))</f>
        <v>0.48958333333333404</v>
      </c>
      <c r="T43" s="173">
        <f>(F43-((I43-G43)+(L43-J43)+(O43-M43)+(R43-P43)))*24</f>
        <v>11.750000000000018</v>
      </c>
      <c r="U43" s="68">
        <f>(($J$49+C43)+($L$49-E43))</f>
        <v>0.51041666666666596</v>
      </c>
      <c r="V43" s="174">
        <f>(I43-G43)</f>
        <v>0</v>
      </c>
      <c r="W43" s="174">
        <f>(V43+U43)</f>
        <v>0.51041666666666596</v>
      </c>
      <c r="X43" s="69"/>
      <c r="Y43" s="62"/>
      <c r="Z43" s="175">
        <f>SUM(($J$49+C43)+($L$49-E58))</f>
        <v>0.61805555555555503</v>
      </c>
      <c r="AB43" s="176"/>
    </row>
    <row r="44" spans="1:28">
      <c r="A44" s="4"/>
      <c r="B44" s="126" t="s">
        <v>188</v>
      </c>
      <c r="C44" s="74">
        <v>0.38194444444444398</v>
      </c>
      <c r="D44" s="61" t="s">
        <v>110</v>
      </c>
      <c r="E44" s="62">
        <v>0.87152777777777801</v>
      </c>
      <c r="F44" s="63">
        <f>(E44-C44)</f>
        <v>0.48958333333333404</v>
      </c>
      <c r="G44" s="61"/>
      <c r="H44" s="61" t="s">
        <v>110</v>
      </c>
      <c r="I44" s="64"/>
      <c r="J44" s="65"/>
      <c r="K44" s="65" t="s">
        <v>110</v>
      </c>
      <c r="L44" s="75"/>
      <c r="M44" s="67"/>
      <c r="N44" s="65" t="s">
        <v>110</v>
      </c>
      <c r="O44" s="65"/>
      <c r="P44" s="67"/>
      <c r="Q44" s="65" t="s">
        <v>110</v>
      </c>
      <c r="R44" s="66"/>
      <c r="S44" s="172">
        <f>(F44-((I44-G44)))</f>
        <v>0.48958333333333404</v>
      </c>
      <c r="T44" s="173">
        <f>(F44-((I44-G44)+(L44-J44)+(O44-M44)+(R44-P44)))*24</f>
        <v>11.750000000000018</v>
      </c>
      <c r="U44" s="68">
        <f>(($J$49+C44)+($L$49-E44))</f>
        <v>0.51041666666666596</v>
      </c>
      <c r="V44" s="174">
        <f>(I44-G44)</f>
        <v>0</v>
      </c>
      <c r="W44" s="174">
        <f>(V44+U44)</f>
        <v>0.51041666666666596</v>
      </c>
      <c r="X44" s="69"/>
      <c r="Y44" s="62"/>
      <c r="Z44" s="175">
        <f>SUM(($J$49+C44)+($L$49-E56))</f>
        <v>0.44097222222222199</v>
      </c>
      <c r="AB44" s="176"/>
    </row>
    <row r="45" spans="1:28">
      <c r="A45" s="4"/>
      <c r="B45" s="126" t="s">
        <v>152</v>
      </c>
      <c r="C45" s="74">
        <v>0.25</v>
      </c>
      <c r="D45" s="61" t="s">
        <v>110</v>
      </c>
      <c r="E45" s="62">
        <v>0.61458333333333304</v>
      </c>
      <c r="F45" s="63">
        <f>(E45-C45)</f>
        <v>0.36458333333333304</v>
      </c>
      <c r="G45" s="61"/>
      <c r="H45" s="61" t="s">
        <v>110</v>
      </c>
      <c r="I45" s="64"/>
      <c r="J45" s="65"/>
      <c r="K45" s="65" t="s">
        <v>110</v>
      </c>
      <c r="L45" s="75"/>
      <c r="M45" s="67"/>
      <c r="N45" s="65" t="s">
        <v>110</v>
      </c>
      <c r="O45" s="65"/>
      <c r="P45" s="67"/>
      <c r="Q45" s="65" t="s">
        <v>110</v>
      </c>
      <c r="R45" s="66"/>
      <c r="S45" s="172">
        <f>(F45-((I45-G45)))</f>
        <v>0.36458333333333304</v>
      </c>
      <c r="T45" s="173">
        <f>(F45-((I45-G45)+(L45-J45)+(O45-M45)+(R45-P45)))*24</f>
        <v>8.7499999999999929</v>
      </c>
      <c r="U45" s="68">
        <f>(($J$49+C45)+($L$49-E45))</f>
        <v>0.63541666666666696</v>
      </c>
      <c r="V45" s="174">
        <f>(I45-G45)</f>
        <v>0</v>
      </c>
      <c r="W45" s="174">
        <f>(V45+U45)</f>
        <v>0.63541666666666696</v>
      </c>
      <c r="X45" s="69"/>
      <c r="Y45" s="62"/>
      <c r="Z45" s="175">
        <f>SUM(($J$49+C45)+($L$49-E54))</f>
        <v>0.34027777777777801</v>
      </c>
      <c r="AB45" s="176"/>
    </row>
    <row r="48" spans="1:28">
      <c r="A48" s="4"/>
      <c r="B48" s="4"/>
      <c r="C48" s="35" t="s">
        <v>133</v>
      </c>
      <c r="D48" s="4"/>
      <c r="E48" s="4"/>
      <c r="F48" s="4"/>
      <c r="G48" s="4"/>
      <c r="H48" s="4"/>
      <c r="I48" s="4"/>
      <c r="J48" s="4"/>
      <c r="K48" s="4"/>
      <c r="L48" s="4"/>
      <c r="M48" s="36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8" hidden="1">
      <c r="A49" s="4"/>
      <c r="B49" s="4"/>
      <c r="C49" s="4"/>
      <c r="D49" s="4"/>
      <c r="E49" s="4"/>
      <c r="F49" s="4"/>
      <c r="G49" s="4"/>
      <c r="H49" s="4"/>
      <c r="I49" s="4"/>
      <c r="J49" s="36">
        <v>0</v>
      </c>
      <c r="K49" s="4"/>
      <c r="L49" s="36">
        <v>1</v>
      </c>
      <c r="M49" s="36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8">
      <c r="A50" s="4"/>
      <c r="B50" s="37"/>
      <c r="C50" s="164"/>
      <c r="D50" s="38"/>
      <c r="E50" s="39" t="s">
        <v>91</v>
      </c>
      <c r="F50" s="40"/>
      <c r="G50" s="41"/>
      <c r="H50" s="42" t="s">
        <v>92</v>
      </c>
      <c r="I50" s="40"/>
      <c r="J50" s="43"/>
      <c r="K50" s="43" t="s">
        <v>93</v>
      </c>
      <c r="L50" s="44"/>
      <c r="M50" s="165"/>
      <c r="N50" s="43" t="s">
        <v>93</v>
      </c>
      <c r="O50" s="43"/>
      <c r="P50" s="165"/>
      <c r="Q50" s="43" t="s">
        <v>94</v>
      </c>
      <c r="R50" s="43"/>
      <c r="S50" s="166" t="s">
        <v>95</v>
      </c>
      <c r="T50" s="45" t="s">
        <v>96</v>
      </c>
      <c r="U50" s="164"/>
      <c r="V50" s="39" t="s">
        <v>97</v>
      </c>
      <c r="W50" s="45"/>
      <c r="X50" s="10"/>
      <c r="Y50" s="10"/>
      <c r="Z50" s="46" t="s">
        <v>98</v>
      </c>
      <c r="AB50" s="47" t="s">
        <v>83</v>
      </c>
    </row>
    <row r="51" spans="1:28">
      <c r="A51" s="4"/>
      <c r="B51" s="48" t="s">
        <v>99</v>
      </c>
      <c r="C51" s="167"/>
      <c r="D51" s="49" t="s">
        <v>100</v>
      </c>
      <c r="E51" s="50"/>
      <c r="F51" s="168" t="s">
        <v>101</v>
      </c>
      <c r="G51" s="51" t="s">
        <v>102</v>
      </c>
      <c r="H51" s="51"/>
      <c r="I51" s="52" t="s">
        <v>102</v>
      </c>
      <c r="J51" s="169" t="s">
        <v>102</v>
      </c>
      <c r="K51" s="53"/>
      <c r="L51" s="53" t="s">
        <v>102</v>
      </c>
      <c r="M51" s="169" t="s">
        <v>102</v>
      </c>
      <c r="N51" s="53"/>
      <c r="O51" s="53" t="s">
        <v>102</v>
      </c>
      <c r="P51" s="169" t="s">
        <v>102</v>
      </c>
      <c r="Q51" s="53"/>
      <c r="R51" s="54" t="s">
        <v>102</v>
      </c>
      <c r="S51" s="48" t="s">
        <v>103</v>
      </c>
      <c r="T51" s="170" t="s">
        <v>104</v>
      </c>
      <c r="U51" s="170" t="s">
        <v>105</v>
      </c>
      <c r="V51" s="170" t="s">
        <v>106</v>
      </c>
      <c r="W51" s="170" t="s">
        <v>107</v>
      </c>
      <c r="X51" s="55"/>
      <c r="Y51" s="56"/>
      <c r="Z51" s="57" t="s">
        <v>108</v>
      </c>
      <c r="AB51" s="58"/>
    </row>
    <row r="52" spans="1:28">
      <c r="A52" s="4"/>
      <c r="B52" s="59" t="s">
        <v>109</v>
      </c>
      <c r="C52" s="60">
        <v>0.375</v>
      </c>
      <c r="D52" s="61" t="s">
        <v>110</v>
      </c>
      <c r="E52" s="61">
        <v>0.8125</v>
      </c>
      <c r="F52" s="63">
        <f t="shared" ref="F52:F58" si="14">(E52-C52)</f>
        <v>0.4375</v>
      </c>
      <c r="G52" s="61"/>
      <c r="H52" s="61" t="s">
        <v>110</v>
      </c>
      <c r="I52" s="64"/>
      <c r="J52" s="65"/>
      <c r="K52" s="65" t="s">
        <v>110</v>
      </c>
      <c r="L52" s="66"/>
      <c r="M52" s="171"/>
      <c r="N52" s="65" t="s">
        <v>110</v>
      </c>
      <c r="O52" s="65"/>
      <c r="P52" s="67"/>
      <c r="Q52" s="65" t="s">
        <v>110</v>
      </c>
      <c r="R52" s="66"/>
      <c r="S52" s="172">
        <f t="shared" ref="S52:S58" si="15">(F52-((I52-G52)))</f>
        <v>0.4375</v>
      </c>
      <c r="T52" s="173">
        <f t="shared" ref="T52:T58" si="16">(F52-((I52-G52)+(L52-J52)+(O52-M52)+(R52-P52)))*24</f>
        <v>10.5</v>
      </c>
      <c r="U52" s="68">
        <f t="shared" ref="U52:U58" si="17">(($J$49+C52)+($L$49-E52))</f>
        <v>0.5625</v>
      </c>
      <c r="V52" s="174">
        <f t="shared" ref="V52:V58" si="18">(I52-G52)</f>
        <v>0</v>
      </c>
      <c r="W52" s="174">
        <f t="shared" ref="W52:W58" si="19">(V52+U52)</f>
        <v>0.5625</v>
      </c>
      <c r="X52" s="69"/>
      <c r="Y52" s="62"/>
      <c r="Z52" s="175">
        <f>SUM(($J$49+C52)+($L$49-E58))</f>
        <v>0.61111111111111105</v>
      </c>
      <c r="AB52" s="176"/>
    </row>
    <row r="53" spans="1:28">
      <c r="A53" s="4" t="s">
        <v>64</v>
      </c>
      <c r="B53" s="174" t="s">
        <v>111</v>
      </c>
      <c r="C53" s="167">
        <v>0.375</v>
      </c>
      <c r="D53" s="71" t="s">
        <v>110</v>
      </c>
      <c r="E53" s="71">
        <v>0.8125</v>
      </c>
      <c r="F53" s="177">
        <f t="shared" si="14"/>
        <v>0.4375</v>
      </c>
      <c r="G53" s="71"/>
      <c r="H53" s="71" t="s">
        <v>110</v>
      </c>
      <c r="I53" s="72"/>
      <c r="J53" s="70"/>
      <c r="K53" s="70" t="s">
        <v>110</v>
      </c>
      <c r="L53" s="66"/>
      <c r="M53" s="171"/>
      <c r="N53" s="70" t="s">
        <v>110</v>
      </c>
      <c r="O53" s="70"/>
      <c r="P53" s="171"/>
      <c r="Q53" s="70" t="s">
        <v>110</v>
      </c>
      <c r="R53" s="66"/>
      <c r="S53" s="172">
        <f t="shared" si="15"/>
        <v>0.4375</v>
      </c>
      <c r="T53" s="173">
        <f t="shared" si="16"/>
        <v>10.5</v>
      </c>
      <c r="U53" s="73">
        <f t="shared" si="17"/>
        <v>0.5625</v>
      </c>
      <c r="V53" s="174">
        <f t="shared" si="18"/>
        <v>0</v>
      </c>
      <c r="W53" s="174">
        <f t="shared" si="19"/>
        <v>0.5625</v>
      </c>
      <c r="X53" s="69"/>
      <c r="Y53" s="62"/>
      <c r="Z53" s="175">
        <f t="shared" ref="Z53:Z58" si="20">SUM(($J$49+C53)+($L$49-E52))</f>
        <v>0.5625</v>
      </c>
      <c r="AB53" s="176"/>
    </row>
    <row r="54" spans="1:28">
      <c r="A54" s="4" t="s">
        <v>64</v>
      </c>
      <c r="B54" s="174" t="s">
        <v>112</v>
      </c>
      <c r="C54" s="167">
        <v>0.375</v>
      </c>
      <c r="D54" s="71" t="s">
        <v>110</v>
      </c>
      <c r="E54" s="71">
        <v>0.90972222222222199</v>
      </c>
      <c r="F54" s="177">
        <f t="shared" si="14"/>
        <v>0.53472222222222199</v>
      </c>
      <c r="G54" s="71"/>
      <c r="H54" s="71" t="s">
        <v>110</v>
      </c>
      <c r="I54" s="72"/>
      <c r="J54" s="70"/>
      <c r="K54" s="70" t="s">
        <v>110</v>
      </c>
      <c r="L54" s="66"/>
      <c r="M54" s="171"/>
      <c r="N54" s="70" t="s">
        <v>110</v>
      </c>
      <c r="O54" s="70"/>
      <c r="P54" s="171"/>
      <c r="Q54" s="70" t="s">
        <v>110</v>
      </c>
      <c r="R54" s="66"/>
      <c r="S54" s="172">
        <f t="shared" si="15"/>
        <v>0.53472222222222199</v>
      </c>
      <c r="T54" s="173">
        <f t="shared" si="16"/>
        <v>12.833333333333329</v>
      </c>
      <c r="U54" s="73">
        <f t="shared" si="17"/>
        <v>0.46527777777777801</v>
      </c>
      <c r="V54" s="174">
        <f t="shared" si="18"/>
        <v>0</v>
      </c>
      <c r="W54" s="174">
        <f t="shared" si="19"/>
        <v>0.46527777777777801</v>
      </c>
      <c r="X54" s="69"/>
      <c r="Y54" s="62"/>
      <c r="Z54" s="175">
        <f t="shared" si="20"/>
        <v>0.5625</v>
      </c>
      <c r="AB54" s="176"/>
    </row>
    <row r="55" spans="1:28">
      <c r="A55" s="4"/>
      <c r="B55" s="174" t="s">
        <v>113</v>
      </c>
      <c r="C55" s="60">
        <v>0.375</v>
      </c>
      <c r="D55" s="61" t="s">
        <v>110</v>
      </c>
      <c r="E55" s="61">
        <v>0.8125</v>
      </c>
      <c r="F55" s="177">
        <f t="shared" si="14"/>
        <v>0.4375</v>
      </c>
      <c r="G55" s="71"/>
      <c r="H55" s="71" t="s">
        <v>110</v>
      </c>
      <c r="I55" s="72"/>
      <c r="J55" s="70"/>
      <c r="K55" s="70" t="s">
        <v>110</v>
      </c>
      <c r="L55" s="66"/>
      <c r="M55" s="171"/>
      <c r="N55" s="70" t="s">
        <v>110</v>
      </c>
      <c r="O55" s="70"/>
      <c r="P55" s="171"/>
      <c r="Q55" s="70" t="s">
        <v>110</v>
      </c>
      <c r="R55" s="66"/>
      <c r="S55" s="172">
        <f t="shared" si="15"/>
        <v>0.4375</v>
      </c>
      <c r="T55" s="173">
        <f t="shared" si="16"/>
        <v>10.5</v>
      </c>
      <c r="U55" s="68">
        <f t="shared" si="17"/>
        <v>0.5625</v>
      </c>
      <c r="V55" s="174">
        <f t="shared" si="18"/>
        <v>0</v>
      </c>
      <c r="W55" s="174">
        <f t="shared" si="19"/>
        <v>0.5625</v>
      </c>
      <c r="X55" s="69"/>
      <c r="Y55" s="62"/>
      <c r="Z55" s="175">
        <f t="shared" si="20"/>
        <v>0.46527777777777801</v>
      </c>
      <c r="AB55" s="176"/>
    </row>
    <row r="56" spans="1:28">
      <c r="A56" s="4"/>
      <c r="B56" s="174" t="s">
        <v>115</v>
      </c>
      <c r="C56" s="172">
        <v>0.57986111111111105</v>
      </c>
      <c r="D56" s="71" t="s">
        <v>110</v>
      </c>
      <c r="E56" s="71">
        <v>0.94097222222222199</v>
      </c>
      <c r="F56" s="177">
        <f t="shared" si="14"/>
        <v>0.36111111111111094</v>
      </c>
      <c r="G56" s="71"/>
      <c r="H56" s="71" t="s">
        <v>110</v>
      </c>
      <c r="I56" s="72"/>
      <c r="J56" s="70"/>
      <c r="K56" s="70" t="s">
        <v>110</v>
      </c>
      <c r="L56" s="66"/>
      <c r="M56" s="171"/>
      <c r="N56" s="70" t="s">
        <v>110</v>
      </c>
      <c r="O56" s="70"/>
      <c r="P56" s="171"/>
      <c r="Q56" s="70" t="s">
        <v>110</v>
      </c>
      <c r="R56" s="66"/>
      <c r="S56" s="172">
        <f t="shared" si="15"/>
        <v>0.36111111111111094</v>
      </c>
      <c r="T56" s="173">
        <f t="shared" si="16"/>
        <v>8.6666666666666625</v>
      </c>
      <c r="U56" s="73">
        <f t="shared" si="17"/>
        <v>0.63888888888888906</v>
      </c>
      <c r="V56" s="174">
        <f t="shared" si="18"/>
        <v>0</v>
      </c>
      <c r="W56" s="174">
        <f t="shared" si="19"/>
        <v>0.63888888888888906</v>
      </c>
      <c r="X56" s="69"/>
      <c r="Y56" s="62"/>
      <c r="Z56" s="175">
        <f t="shared" si="20"/>
        <v>0.76736111111111105</v>
      </c>
      <c r="AB56" s="176"/>
    </row>
    <row r="57" spans="1:28">
      <c r="A57" s="4"/>
      <c r="B57" s="59" t="s">
        <v>116</v>
      </c>
      <c r="C57" s="74">
        <v>0.35416666666666702</v>
      </c>
      <c r="D57" s="61" t="s">
        <v>110</v>
      </c>
      <c r="E57" s="62">
        <v>0.83333333333333337</v>
      </c>
      <c r="F57" s="63">
        <f t="shared" si="14"/>
        <v>0.47916666666666635</v>
      </c>
      <c r="G57" s="61"/>
      <c r="H57" s="61" t="s">
        <v>110</v>
      </c>
      <c r="I57" s="64"/>
      <c r="J57" s="65"/>
      <c r="K57" s="65" t="s">
        <v>110</v>
      </c>
      <c r="L57" s="75"/>
      <c r="M57" s="67"/>
      <c r="N57" s="65" t="s">
        <v>110</v>
      </c>
      <c r="O57" s="65"/>
      <c r="P57" s="67">
        <v>0.45486111111111099</v>
      </c>
      <c r="Q57" s="65" t="s">
        <v>110</v>
      </c>
      <c r="R57" s="66">
        <v>0.47916666666666702</v>
      </c>
      <c r="S57" s="172">
        <f t="shared" si="15"/>
        <v>0.47916666666666635</v>
      </c>
      <c r="T57" s="173">
        <f t="shared" si="16"/>
        <v>10.916666666666648</v>
      </c>
      <c r="U57" s="68">
        <f t="shared" si="17"/>
        <v>0.5208333333333337</v>
      </c>
      <c r="V57" s="174">
        <f t="shared" si="18"/>
        <v>0</v>
      </c>
      <c r="W57" s="174">
        <f t="shared" si="19"/>
        <v>0.5208333333333337</v>
      </c>
      <c r="X57" s="69"/>
      <c r="Y57" s="62"/>
      <c r="Z57" s="175">
        <f t="shared" si="20"/>
        <v>0.41319444444444503</v>
      </c>
      <c r="AB57" s="176"/>
    </row>
    <row r="58" spans="1:28">
      <c r="A58" s="4"/>
      <c r="B58" s="174" t="s">
        <v>118</v>
      </c>
      <c r="C58" s="74">
        <v>0.35416666666666669</v>
      </c>
      <c r="D58" s="61" t="s">
        <v>110</v>
      </c>
      <c r="E58" s="62">
        <v>0.76388888888888895</v>
      </c>
      <c r="F58" s="63">
        <f t="shared" si="14"/>
        <v>0.40972222222222227</v>
      </c>
      <c r="G58" s="61"/>
      <c r="H58" s="61" t="s">
        <v>110</v>
      </c>
      <c r="I58" s="64"/>
      <c r="J58" s="70"/>
      <c r="K58" s="70" t="s">
        <v>110</v>
      </c>
      <c r="L58" s="66"/>
      <c r="M58" s="171"/>
      <c r="N58" s="70" t="s">
        <v>110</v>
      </c>
      <c r="O58" s="70"/>
      <c r="P58" s="171"/>
      <c r="Q58" s="70" t="s">
        <v>110</v>
      </c>
      <c r="R58" s="66"/>
      <c r="S58" s="172">
        <f t="shared" si="15"/>
        <v>0.40972222222222227</v>
      </c>
      <c r="T58" s="173">
        <f t="shared" si="16"/>
        <v>9.8333333333333339</v>
      </c>
      <c r="U58" s="68">
        <f t="shared" si="17"/>
        <v>0.59027777777777768</v>
      </c>
      <c r="V58" s="174">
        <f t="shared" si="18"/>
        <v>0</v>
      </c>
      <c r="W58" s="174">
        <f t="shared" si="19"/>
        <v>0.59027777777777768</v>
      </c>
      <c r="X58" s="69"/>
      <c r="Y58" s="6"/>
      <c r="Z58" s="187">
        <f t="shared" si="20"/>
        <v>0.52083333333333326</v>
      </c>
      <c r="AB58" s="176"/>
    </row>
    <row r="59" spans="1:28">
      <c r="A59" s="4"/>
      <c r="B59" s="81"/>
      <c r="C59" s="8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76">
        <f>SUM(S52,S53:S58)*24</f>
        <v>74.333333333333329</v>
      </c>
      <c r="T59" s="77">
        <f>SUM(T52,T53:T58)</f>
        <v>73.749999999999972</v>
      </c>
      <c r="U59" s="6"/>
      <c r="V59" s="4"/>
      <c r="W59" s="78">
        <f>SUM(W52,W53:W58)*24</f>
        <v>93.666666666666686</v>
      </c>
      <c r="X59" s="79"/>
      <c r="Y59" s="79"/>
      <c r="Z59" s="19"/>
    </row>
    <row r="60" spans="1:28">
      <c r="C60" s="81"/>
    </row>
    <row r="61" spans="1:28">
      <c r="A61" s="4"/>
      <c r="B61" s="4"/>
      <c r="C61" s="35" t="s">
        <v>180</v>
      </c>
      <c r="D61" s="4"/>
      <c r="E61" s="4"/>
      <c r="F61" s="4"/>
      <c r="G61" s="4"/>
      <c r="H61" s="4"/>
      <c r="I61" s="4"/>
      <c r="J61" s="4"/>
      <c r="K61" s="4"/>
      <c r="L61" s="4"/>
      <c r="M61" s="36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8" hidden="1">
      <c r="A62" s="4"/>
      <c r="B62" s="4"/>
      <c r="C62" s="4"/>
      <c r="D62" s="4"/>
      <c r="E62" s="4"/>
      <c r="F62" s="4"/>
      <c r="G62" s="4"/>
      <c r="H62" s="4"/>
      <c r="I62" s="4"/>
      <c r="J62" s="36">
        <v>0</v>
      </c>
      <c r="K62" s="4"/>
      <c r="L62" s="36">
        <v>1</v>
      </c>
      <c r="M62" s="36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8">
      <c r="A63" s="4"/>
      <c r="B63" s="37"/>
      <c r="C63" s="164"/>
      <c r="D63" s="38"/>
      <c r="E63" s="39" t="s">
        <v>91</v>
      </c>
      <c r="F63" s="40"/>
      <c r="G63" s="41"/>
      <c r="H63" s="42" t="s">
        <v>92</v>
      </c>
      <c r="I63" s="40"/>
      <c r="J63" s="43"/>
      <c r="K63" s="43" t="s">
        <v>93</v>
      </c>
      <c r="L63" s="44"/>
      <c r="M63" s="165"/>
      <c r="N63" s="43" t="s">
        <v>93</v>
      </c>
      <c r="O63" s="43"/>
      <c r="P63" s="165"/>
      <c r="Q63" s="43" t="s">
        <v>94</v>
      </c>
      <c r="R63" s="43"/>
      <c r="S63" s="166" t="s">
        <v>95</v>
      </c>
      <c r="T63" s="45" t="s">
        <v>96</v>
      </c>
      <c r="U63" s="164"/>
      <c r="V63" s="39" t="s">
        <v>97</v>
      </c>
      <c r="W63" s="45"/>
      <c r="X63" s="10"/>
      <c r="Y63" s="10"/>
      <c r="Z63" s="46" t="s">
        <v>98</v>
      </c>
      <c r="AB63" s="47" t="s">
        <v>83</v>
      </c>
    </row>
    <row r="64" spans="1:28">
      <c r="A64" s="4"/>
      <c r="B64" s="48" t="s">
        <v>99</v>
      </c>
      <c r="C64" s="167"/>
      <c r="D64" s="49" t="s">
        <v>100</v>
      </c>
      <c r="E64" s="50"/>
      <c r="F64" s="168" t="s">
        <v>101</v>
      </c>
      <c r="G64" s="51" t="s">
        <v>102</v>
      </c>
      <c r="H64" s="51"/>
      <c r="I64" s="52" t="s">
        <v>102</v>
      </c>
      <c r="J64" s="169" t="s">
        <v>102</v>
      </c>
      <c r="K64" s="53"/>
      <c r="L64" s="53" t="s">
        <v>102</v>
      </c>
      <c r="M64" s="169" t="s">
        <v>102</v>
      </c>
      <c r="N64" s="53"/>
      <c r="O64" s="53" t="s">
        <v>102</v>
      </c>
      <c r="P64" s="169" t="s">
        <v>102</v>
      </c>
      <c r="Q64" s="53"/>
      <c r="R64" s="54" t="s">
        <v>102</v>
      </c>
      <c r="S64" s="48" t="s">
        <v>103</v>
      </c>
      <c r="T64" s="170" t="s">
        <v>104</v>
      </c>
      <c r="U64" s="170" t="s">
        <v>105</v>
      </c>
      <c r="V64" s="170" t="s">
        <v>106</v>
      </c>
      <c r="W64" s="170" t="s">
        <v>107</v>
      </c>
      <c r="X64" s="55"/>
      <c r="Y64" s="56"/>
      <c r="Z64" s="57" t="s">
        <v>108</v>
      </c>
      <c r="AB64" s="58"/>
    </row>
    <row r="65" spans="1:28">
      <c r="A65" s="4"/>
      <c r="B65" s="59" t="s">
        <v>109</v>
      </c>
      <c r="C65" s="60"/>
      <c r="D65" s="61" t="s">
        <v>110</v>
      </c>
      <c r="E65" s="61"/>
      <c r="F65" s="63">
        <f t="shared" ref="F65:F71" si="21">(E65-C65)</f>
        <v>0</v>
      </c>
      <c r="G65" s="61"/>
      <c r="H65" s="61" t="s">
        <v>110</v>
      </c>
      <c r="I65" s="64"/>
      <c r="J65" s="65"/>
      <c r="K65" s="65" t="s">
        <v>110</v>
      </c>
      <c r="L65" s="66"/>
      <c r="M65" s="171"/>
      <c r="N65" s="65" t="s">
        <v>110</v>
      </c>
      <c r="O65" s="65"/>
      <c r="P65" s="67"/>
      <c r="Q65" s="65" t="s">
        <v>110</v>
      </c>
      <c r="R65" s="66"/>
      <c r="S65" s="172">
        <f t="shared" ref="S65:S71" si="22">(F65-((I65-G65)))</f>
        <v>0</v>
      </c>
      <c r="T65" s="173">
        <f t="shared" ref="T65:T71" si="23">(F65-((I65-G65)+(L65-J65)+(O65-M65)+(R65-P65)))*24</f>
        <v>0</v>
      </c>
      <c r="U65" s="68">
        <f t="shared" ref="U65:U71" si="24">(($J$49+C65)+($L$49-E65))</f>
        <v>1</v>
      </c>
      <c r="V65" s="174">
        <f t="shared" ref="V65:V71" si="25">(I65-G65)</f>
        <v>0</v>
      </c>
      <c r="W65" s="174">
        <f t="shared" ref="W65:W71" si="26">(V65+U65)</f>
        <v>1</v>
      </c>
      <c r="X65" s="69"/>
      <c r="Y65" s="62"/>
      <c r="Z65" s="175">
        <f>SUM(($J$49+C65)+($L$49-E61))</f>
        <v>1</v>
      </c>
      <c r="AB65" s="176"/>
    </row>
    <row r="66" spans="1:28">
      <c r="A66" s="4" t="s">
        <v>64</v>
      </c>
      <c r="B66" s="174" t="s">
        <v>111</v>
      </c>
      <c r="C66" s="167">
        <v>0.375</v>
      </c>
      <c r="D66" s="71" t="s">
        <v>110</v>
      </c>
      <c r="E66" s="71">
        <v>0.8125</v>
      </c>
      <c r="F66" s="177">
        <f t="shared" si="21"/>
        <v>0.4375</v>
      </c>
      <c r="G66" s="71"/>
      <c r="H66" s="71" t="s">
        <v>110</v>
      </c>
      <c r="I66" s="72"/>
      <c r="J66" s="70"/>
      <c r="K66" s="70" t="s">
        <v>110</v>
      </c>
      <c r="L66" s="66"/>
      <c r="M66" s="171"/>
      <c r="N66" s="70" t="s">
        <v>110</v>
      </c>
      <c r="O66" s="70"/>
      <c r="P66" s="171"/>
      <c r="Q66" s="70" t="s">
        <v>110</v>
      </c>
      <c r="R66" s="66"/>
      <c r="S66" s="172">
        <f t="shared" si="22"/>
        <v>0.4375</v>
      </c>
      <c r="T66" s="173">
        <f t="shared" si="23"/>
        <v>10.5</v>
      </c>
      <c r="U66" s="73">
        <f t="shared" si="24"/>
        <v>0.5625</v>
      </c>
      <c r="V66" s="174">
        <f t="shared" si="25"/>
        <v>0</v>
      </c>
      <c r="W66" s="174">
        <f t="shared" si="26"/>
        <v>0.5625</v>
      </c>
      <c r="X66" s="69"/>
      <c r="Y66" s="62"/>
      <c r="Z66" s="175">
        <f t="shared" ref="Z66:Z71" si="27">SUM(($J$49+C66)+($L$49-E65))</f>
        <v>1.375</v>
      </c>
      <c r="AB66" s="176"/>
    </row>
    <row r="67" spans="1:28">
      <c r="A67" s="4" t="s">
        <v>64</v>
      </c>
      <c r="B67" s="174" t="s">
        <v>112</v>
      </c>
      <c r="C67" s="167">
        <v>0.375</v>
      </c>
      <c r="D67" s="71" t="s">
        <v>110</v>
      </c>
      <c r="E67" s="71">
        <v>0.90972222222222199</v>
      </c>
      <c r="F67" s="177">
        <f t="shared" si="21"/>
        <v>0.53472222222222199</v>
      </c>
      <c r="G67" s="71"/>
      <c r="H67" s="71" t="s">
        <v>110</v>
      </c>
      <c r="I67" s="72"/>
      <c r="J67" s="70"/>
      <c r="K67" s="70" t="s">
        <v>110</v>
      </c>
      <c r="L67" s="66"/>
      <c r="M67" s="171"/>
      <c r="N67" s="70" t="s">
        <v>110</v>
      </c>
      <c r="O67" s="70"/>
      <c r="P67" s="171"/>
      <c r="Q67" s="70" t="s">
        <v>110</v>
      </c>
      <c r="R67" s="66"/>
      <c r="S67" s="172">
        <f t="shared" si="22"/>
        <v>0.53472222222222199</v>
      </c>
      <c r="T67" s="173">
        <f t="shared" si="23"/>
        <v>12.833333333333329</v>
      </c>
      <c r="U67" s="73">
        <f t="shared" si="24"/>
        <v>0.46527777777777801</v>
      </c>
      <c r="V67" s="174">
        <f t="shared" si="25"/>
        <v>0</v>
      </c>
      <c r="W67" s="174">
        <f t="shared" si="26"/>
        <v>0.46527777777777801</v>
      </c>
      <c r="X67" s="69"/>
      <c r="Y67" s="62"/>
      <c r="Z67" s="175">
        <f t="shared" si="27"/>
        <v>0.5625</v>
      </c>
      <c r="AB67" s="176"/>
    </row>
    <row r="68" spans="1:28">
      <c r="A68" s="4"/>
      <c r="B68" s="174" t="s">
        <v>113</v>
      </c>
      <c r="C68" s="60">
        <v>0.375</v>
      </c>
      <c r="D68" s="61" t="s">
        <v>110</v>
      </c>
      <c r="E68" s="61">
        <v>0.8125</v>
      </c>
      <c r="F68" s="177">
        <f t="shared" si="21"/>
        <v>0.4375</v>
      </c>
      <c r="G68" s="71"/>
      <c r="H68" s="71" t="s">
        <v>110</v>
      </c>
      <c r="I68" s="72"/>
      <c r="J68" s="70"/>
      <c r="K68" s="70" t="s">
        <v>110</v>
      </c>
      <c r="L68" s="66"/>
      <c r="M68" s="171"/>
      <c r="N68" s="70" t="s">
        <v>110</v>
      </c>
      <c r="O68" s="70"/>
      <c r="P68" s="171"/>
      <c r="Q68" s="70" t="s">
        <v>110</v>
      </c>
      <c r="R68" s="66"/>
      <c r="S68" s="172">
        <f t="shared" si="22"/>
        <v>0.4375</v>
      </c>
      <c r="T68" s="173">
        <f t="shared" si="23"/>
        <v>10.5</v>
      </c>
      <c r="U68" s="68">
        <f t="shared" si="24"/>
        <v>0.5625</v>
      </c>
      <c r="V68" s="174">
        <f t="shared" si="25"/>
        <v>0</v>
      </c>
      <c r="W68" s="174">
        <f t="shared" si="26"/>
        <v>0.5625</v>
      </c>
      <c r="X68" s="69"/>
      <c r="Y68" s="62"/>
      <c r="Z68" s="175">
        <f t="shared" si="27"/>
        <v>0.46527777777777801</v>
      </c>
      <c r="AB68" s="176"/>
    </row>
    <row r="69" spans="1:28">
      <c r="A69" s="4"/>
      <c r="B69" s="174" t="s">
        <v>115</v>
      </c>
      <c r="C69" s="167">
        <v>0.36458333333333298</v>
      </c>
      <c r="D69" s="71" t="s">
        <v>110</v>
      </c>
      <c r="E69" s="71">
        <v>0.67361111111111105</v>
      </c>
      <c r="F69" s="177">
        <f t="shared" si="21"/>
        <v>0.30902777777777807</v>
      </c>
      <c r="G69" s="71"/>
      <c r="H69" s="71" t="s">
        <v>110</v>
      </c>
      <c r="I69" s="72"/>
      <c r="J69" s="70"/>
      <c r="K69" s="70" t="s">
        <v>110</v>
      </c>
      <c r="L69" s="66"/>
      <c r="M69" s="171"/>
      <c r="N69" s="70" t="s">
        <v>110</v>
      </c>
      <c r="O69" s="70"/>
      <c r="P69" s="171"/>
      <c r="Q69" s="70" t="s">
        <v>110</v>
      </c>
      <c r="R69" s="66"/>
      <c r="S69" s="172">
        <f t="shared" si="22"/>
        <v>0.30902777777777807</v>
      </c>
      <c r="T69" s="173">
        <f t="shared" si="23"/>
        <v>7.4166666666666732</v>
      </c>
      <c r="U69" s="73">
        <f t="shared" si="24"/>
        <v>0.69097222222222188</v>
      </c>
      <c r="V69" s="174">
        <f t="shared" si="25"/>
        <v>0</v>
      </c>
      <c r="W69" s="174">
        <f t="shared" si="26"/>
        <v>0.69097222222222188</v>
      </c>
      <c r="X69" s="69"/>
      <c r="Y69" s="62"/>
      <c r="Z69" s="175">
        <f t="shared" si="27"/>
        <v>0.55208333333333304</v>
      </c>
      <c r="AB69" s="176"/>
    </row>
    <row r="70" spans="1:28">
      <c r="A70" s="4"/>
      <c r="B70" s="59" t="s">
        <v>116</v>
      </c>
      <c r="C70" s="74">
        <v>0.45833333333333298</v>
      </c>
      <c r="D70" s="61" t="s">
        <v>110</v>
      </c>
      <c r="E70" s="62">
        <v>0.83333333333333337</v>
      </c>
      <c r="F70" s="63">
        <f t="shared" si="21"/>
        <v>0.37500000000000039</v>
      </c>
      <c r="G70" s="61"/>
      <c r="H70" s="61" t="s">
        <v>110</v>
      </c>
      <c r="I70" s="64"/>
      <c r="J70" s="65"/>
      <c r="K70" s="65" t="s">
        <v>110</v>
      </c>
      <c r="L70" s="75"/>
      <c r="M70" s="67"/>
      <c r="N70" s="65" t="s">
        <v>110</v>
      </c>
      <c r="O70" s="65"/>
      <c r="P70" s="67"/>
      <c r="Q70" s="65" t="s">
        <v>110</v>
      </c>
      <c r="R70" s="66"/>
      <c r="S70" s="172">
        <f t="shared" si="22"/>
        <v>0.37500000000000039</v>
      </c>
      <c r="T70" s="173">
        <f t="shared" si="23"/>
        <v>9.0000000000000089</v>
      </c>
      <c r="U70" s="68">
        <f t="shared" si="24"/>
        <v>0.62499999999999956</v>
      </c>
      <c r="V70" s="174">
        <f t="shared" si="25"/>
        <v>0</v>
      </c>
      <c r="W70" s="174">
        <f t="shared" si="26"/>
        <v>0.62499999999999956</v>
      </c>
      <c r="X70" s="69"/>
      <c r="Y70" s="62"/>
      <c r="Z70" s="175">
        <f t="shared" si="27"/>
        <v>0.78472222222222188</v>
      </c>
      <c r="AB70" s="176"/>
    </row>
    <row r="71" spans="1:28">
      <c r="A71" s="4"/>
      <c r="B71" s="174" t="s">
        <v>118</v>
      </c>
      <c r="C71" s="74">
        <v>0.35416666666666669</v>
      </c>
      <c r="D71" s="61" t="s">
        <v>110</v>
      </c>
      <c r="E71" s="62">
        <v>0.76388888888888895</v>
      </c>
      <c r="F71" s="63">
        <f t="shared" si="21"/>
        <v>0.40972222222222227</v>
      </c>
      <c r="G71" s="61"/>
      <c r="H71" s="61" t="s">
        <v>110</v>
      </c>
      <c r="I71" s="64"/>
      <c r="J71" s="70"/>
      <c r="K71" s="70" t="s">
        <v>110</v>
      </c>
      <c r="L71" s="66"/>
      <c r="M71" s="171"/>
      <c r="N71" s="70" t="s">
        <v>110</v>
      </c>
      <c r="O71" s="70"/>
      <c r="P71" s="171"/>
      <c r="Q71" s="70" t="s">
        <v>110</v>
      </c>
      <c r="R71" s="66"/>
      <c r="S71" s="172">
        <f t="shared" si="22"/>
        <v>0.40972222222222227</v>
      </c>
      <c r="T71" s="173">
        <f t="shared" si="23"/>
        <v>9.8333333333333339</v>
      </c>
      <c r="U71" s="68">
        <f t="shared" si="24"/>
        <v>0.59027777777777768</v>
      </c>
      <c r="V71" s="174">
        <f t="shared" si="25"/>
        <v>0</v>
      </c>
      <c r="W71" s="174">
        <f t="shared" si="26"/>
        <v>0.59027777777777768</v>
      </c>
      <c r="X71" s="69"/>
      <c r="Y71" s="6"/>
      <c r="Z71" s="187">
        <f t="shared" si="27"/>
        <v>0.52083333333333326</v>
      </c>
      <c r="AB71" s="176"/>
    </row>
    <row r="72" spans="1:28">
      <c r="A72" s="4"/>
      <c r="B72" s="81"/>
      <c r="C72" s="8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76">
        <f>SUM(S65,S66:S71)*24</f>
        <v>60.083333333333343</v>
      </c>
      <c r="T72" s="77">
        <f>SUM(T65,T66:T71)</f>
        <v>60.083333333333343</v>
      </c>
      <c r="U72" s="6"/>
      <c r="V72" s="4"/>
      <c r="W72" s="78">
        <f>SUM(W65,W66:W71)*24</f>
        <v>107.91666666666664</v>
      </c>
      <c r="X72" s="79"/>
      <c r="Y72" s="79"/>
      <c r="Z72" s="19"/>
    </row>
    <row r="73" spans="1:28">
      <c r="C73" s="81"/>
    </row>
    <row r="74" spans="1:28"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</row>
    <row r="75" spans="1:28">
      <c r="A75" s="4"/>
      <c r="B75" s="193" t="s">
        <v>182</v>
      </c>
      <c r="C75" s="172">
        <v>0.32291666666666702</v>
      </c>
      <c r="D75" s="71" t="s">
        <v>110</v>
      </c>
      <c r="E75" s="50">
        <v>0.76388888888888895</v>
      </c>
      <c r="F75" s="177">
        <f>(E75-C75)</f>
        <v>0.44097222222222193</v>
      </c>
      <c r="G75" s="71"/>
      <c r="H75" s="71" t="s">
        <v>110</v>
      </c>
      <c r="I75" s="72"/>
      <c r="J75" s="70"/>
      <c r="K75" s="70" t="s">
        <v>110</v>
      </c>
      <c r="L75" s="66"/>
      <c r="M75" s="171"/>
      <c r="N75" s="70" t="s">
        <v>110</v>
      </c>
      <c r="O75" s="70"/>
      <c r="P75" s="171"/>
      <c r="Q75" s="70" t="s">
        <v>110</v>
      </c>
      <c r="R75" s="66"/>
      <c r="S75" s="172">
        <f>(F75-((I75-G75)))</f>
        <v>0.44097222222222193</v>
      </c>
      <c r="T75" s="173">
        <f>(F75-((I75-G75)+(L75-J75)+(O75-M75)+(R75-P75)))*24</f>
        <v>10.583333333333327</v>
      </c>
      <c r="U75" s="73">
        <f>(($J$49+C75)+($L$49-E75))</f>
        <v>0.55902777777777812</v>
      </c>
      <c r="V75" s="174">
        <f>(I75-G75)</f>
        <v>0</v>
      </c>
      <c r="W75" s="174">
        <f>(V75+U75)</f>
        <v>0.55902777777777812</v>
      </c>
      <c r="X75" s="69"/>
      <c r="Y75" s="62"/>
      <c r="Z75" s="175">
        <f>SUM(($J$49+C75)+($L$49-E55))</f>
        <v>0.51041666666666696</v>
      </c>
      <c r="AB75" s="176"/>
    </row>
    <row r="76" spans="1:28">
      <c r="A76" s="4"/>
      <c r="B76" s="126" t="s">
        <v>230</v>
      </c>
      <c r="C76" s="74">
        <v>0.32291666666666702</v>
      </c>
      <c r="D76" s="61" t="s">
        <v>110</v>
      </c>
      <c r="E76" s="62">
        <v>0.76388888888888895</v>
      </c>
      <c r="F76" s="63">
        <f>(E76-C76)</f>
        <v>0.44097222222222193</v>
      </c>
      <c r="G76" s="61"/>
      <c r="H76" s="61" t="s">
        <v>110</v>
      </c>
      <c r="I76" s="64"/>
      <c r="J76" s="65"/>
      <c r="K76" s="65" t="s">
        <v>110</v>
      </c>
      <c r="L76" s="75"/>
      <c r="M76" s="67"/>
      <c r="N76" s="65" t="s">
        <v>110</v>
      </c>
      <c r="O76" s="65"/>
      <c r="P76" s="67"/>
      <c r="Q76" s="65" t="s">
        <v>110</v>
      </c>
      <c r="R76" s="66"/>
      <c r="S76" s="172">
        <f>(F76-((I76-G76)))</f>
        <v>0.44097222222222193</v>
      </c>
      <c r="T76" s="173">
        <f>(F76-((I76-G76)+(L76-J76)+(O76-M76)+(R76-P76)))*24</f>
        <v>10.583333333333327</v>
      </c>
      <c r="U76" s="68">
        <f>(($J$49+C76)+($L$49-E76))</f>
        <v>0.55902777777777812</v>
      </c>
      <c r="V76" s="174">
        <f>(I76-G76)</f>
        <v>0</v>
      </c>
      <c r="W76" s="174">
        <f>(V76+U76)</f>
        <v>0.55902777777777812</v>
      </c>
      <c r="X76" s="69"/>
      <c r="Y76" s="62"/>
      <c r="Z76" s="175">
        <f>SUM(($J$49+C76)+($L$49-E75))</f>
        <v>0.55902777777777812</v>
      </c>
      <c r="AB76" s="176"/>
    </row>
  </sheetData>
  <pageMargins left="0.7" right="0.7" top="0.75" bottom="0.75" header="0.511811023622047" footer="0.3"/>
  <pageSetup paperSize="9" scale="94" orientation="landscape" horizontalDpi="300" verticalDpi="300"/>
  <headerFooter>
    <oddFooter>&amp;C_x005F_x000D_&amp;1#&amp;"Aptos,Normal"&amp;10&amp;Kff0000  C1 - Internal</oddFooter>
  </headerFooter>
  <rowBreaks count="2" manualBreakCount="2">
    <brk id="40" max="16383" man="1"/>
    <brk id="4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28"/>
  <sheetViews>
    <sheetView zoomScaleNormal="100" workbookViewId="0">
      <selection activeCell="Z3" sqref="Z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254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255</v>
      </c>
      <c r="P5" s="6"/>
      <c r="Q5" s="4"/>
      <c r="R5" s="11" t="s">
        <v>74</v>
      </c>
      <c r="S5" s="13"/>
      <c r="T5" s="15" t="s">
        <v>256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127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84"/>
      <c r="B12" s="84"/>
      <c r="C12" s="128" t="s">
        <v>186</v>
      </c>
      <c r="D12" s="84"/>
      <c r="E12" s="84"/>
      <c r="F12" s="84"/>
      <c r="G12" s="8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84"/>
      <c r="B13" s="8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84"/>
      <c r="B14" s="129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84"/>
      <c r="B15" s="130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8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</v>
      </c>
      <c r="T16" s="173">
        <f t="shared" ref="T16:T22" si="2">(F16-((I16-G16)+(L16-J16)+(O16-M16)+(R16-P16)))*24</f>
        <v>0</v>
      </c>
      <c r="U16" s="68">
        <f t="shared" ref="U16:U22" si="3">(($J$13+C16)+($L$13-E16))</f>
        <v>1</v>
      </c>
      <c r="V16" s="174">
        <f t="shared" ref="V16:V22" si="4">(I16-G16)</f>
        <v>0</v>
      </c>
      <c r="W16" s="174">
        <f t="shared" ref="W16:W22" si="5">(V16+U16)</f>
        <v>1</v>
      </c>
      <c r="X16" s="69"/>
      <c r="Y16" s="62"/>
      <c r="Z16" s="175">
        <f>SUM(($J$13+C16)+($L$13-E12))</f>
        <v>1</v>
      </c>
      <c r="AB16" s="176"/>
    </row>
    <row r="17" spans="1:28">
      <c r="A17" s="84"/>
      <c r="B17" s="188" t="s">
        <v>111</v>
      </c>
      <c r="C17" s="167"/>
      <c r="D17" s="71" t="s">
        <v>110</v>
      </c>
      <c r="E17" s="50"/>
      <c r="F17" s="177">
        <f t="shared" si="0"/>
        <v>0</v>
      </c>
      <c r="G17" s="71"/>
      <c r="H17" s="71" t="s">
        <v>110</v>
      </c>
      <c r="I17" s="72"/>
      <c r="J17" s="70"/>
      <c r="K17" s="70" t="s">
        <v>110</v>
      </c>
      <c r="L17" s="66"/>
      <c r="M17" s="171"/>
      <c r="N17" s="70" t="s">
        <v>110</v>
      </c>
      <c r="O17" s="70"/>
      <c r="P17" s="171"/>
      <c r="Q17" s="70" t="s">
        <v>110</v>
      </c>
      <c r="R17" s="66"/>
      <c r="S17" s="172">
        <f t="shared" si="1"/>
        <v>0</v>
      </c>
      <c r="T17" s="173">
        <f t="shared" si="2"/>
        <v>0</v>
      </c>
      <c r="U17" s="73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>SUM(($J$13+C17)+($L$13-E12))</f>
        <v>1</v>
      </c>
      <c r="AB17" s="176"/>
    </row>
    <row r="18" spans="1:28">
      <c r="A18" s="84"/>
      <c r="B18" s="188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171"/>
      <c r="N18" s="65" t="s">
        <v>110</v>
      </c>
      <c r="O18" s="70"/>
      <c r="P18" s="171"/>
      <c r="Q18" s="70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>SUM(($J$13+C18)+($L$13-E17))</f>
        <v>1</v>
      </c>
      <c r="AB18" s="176"/>
    </row>
    <row r="19" spans="1:28">
      <c r="A19" s="84"/>
      <c r="B19" s="188" t="s">
        <v>113</v>
      </c>
      <c r="C19" s="167"/>
      <c r="D19" s="71" t="s">
        <v>110</v>
      </c>
      <c r="E19" s="50"/>
      <c r="F19" s="177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</v>
      </c>
      <c r="T19" s="173">
        <f t="shared" si="2"/>
        <v>0</v>
      </c>
      <c r="U19" s="68">
        <f t="shared" si="3"/>
        <v>1</v>
      </c>
      <c r="V19" s="174">
        <f t="shared" si="4"/>
        <v>0</v>
      </c>
      <c r="W19" s="174">
        <f t="shared" si="5"/>
        <v>1</v>
      </c>
      <c r="X19" s="69"/>
      <c r="Y19" s="62"/>
      <c r="Z19" s="175">
        <f>SUM(($J$13+C19)+($L$13-E18))</f>
        <v>1</v>
      </c>
      <c r="AB19" s="176"/>
    </row>
    <row r="20" spans="1:28">
      <c r="A20" s="84"/>
      <c r="B20" s="188" t="s">
        <v>115</v>
      </c>
      <c r="C20" s="60">
        <v>0.54166666666666696</v>
      </c>
      <c r="D20" s="61" t="s">
        <v>110</v>
      </c>
      <c r="E20" s="62">
        <v>0.85763888888888895</v>
      </c>
      <c r="F20" s="63">
        <f t="shared" si="0"/>
        <v>0.31597222222222199</v>
      </c>
      <c r="G20" s="61"/>
      <c r="H20" s="61" t="s">
        <v>110</v>
      </c>
      <c r="I20" s="64"/>
      <c r="J20" s="70"/>
      <c r="K20" s="65" t="s">
        <v>110</v>
      </c>
      <c r="L20" s="66"/>
      <c r="M20" s="171"/>
      <c r="N20" s="65" t="s">
        <v>110</v>
      </c>
      <c r="O20" s="70"/>
      <c r="P20" s="171"/>
      <c r="Q20" s="70" t="s">
        <v>110</v>
      </c>
      <c r="R20" s="66"/>
      <c r="S20" s="172">
        <f t="shared" si="1"/>
        <v>0.31597222222222199</v>
      </c>
      <c r="T20" s="173">
        <f t="shared" si="2"/>
        <v>7.5833333333333277</v>
      </c>
      <c r="U20" s="68">
        <f t="shared" si="3"/>
        <v>0.68402777777777801</v>
      </c>
      <c r="V20" s="174">
        <f t="shared" si="4"/>
        <v>0</v>
      </c>
      <c r="W20" s="174">
        <f t="shared" si="5"/>
        <v>0.68402777777777801</v>
      </c>
      <c r="X20" s="69"/>
      <c r="Y20" s="62"/>
      <c r="Z20" s="175">
        <f>SUM(($J$13+C20)+($L$13-E19))</f>
        <v>1.541666666666667</v>
      </c>
      <c r="AB20" s="176"/>
    </row>
    <row r="21" spans="1:28">
      <c r="A21" s="84"/>
      <c r="B21" s="116" t="s">
        <v>116</v>
      </c>
      <c r="C21" s="74">
        <v>0.41666666666666702</v>
      </c>
      <c r="D21" s="61" t="s">
        <v>110</v>
      </c>
      <c r="E21" s="62">
        <v>0.96875</v>
      </c>
      <c r="F21" s="63">
        <f t="shared" si="0"/>
        <v>0.55208333333333304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0.55208333333333304</v>
      </c>
      <c r="T21" s="173">
        <f t="shared" si="2"/>
        <v>13.249999999999993</v>
      </c>
      <c r="U21" s="68">
        <f t="shared" si="3"/>
        <v>0.44791666666666702</v>
      </c>
      <c r="V21" s="174">
        <f t="shared" si="4"/>
        <v>0</v>
      </c>
      <c r="W21" s="174">
        <f t="shared" si="5"/>
        <v>0.44791666666666702</v>
      </c>
      <c r="X21" s="69"/>
      <c r="Y21" s="62"/>
      <c r="Z21" s="175">
        <f>SUM(($J$13+C21)+($L$13-E20))</f>
        <v>0.55902777777777812</v>
      </c>
      <c r="AB21" s="176"/>
    </row>
    <row r="22" spans="1:28">
      <c r="A22" s="84"/>
      <c r="B22" s="188" t="s">
        <v>118</v>
      </c>
      <c r="C22" s="74">
        <v>0.5</v>
      </c>
      <c r="D22" s="61" t="s">
        <v>110</v>
      </c>
      <c r="E22" s="62">
        <v>0.80902777777777801</v>
      </c>
      <c r="F22" s="63">
        <f t="shared" si="0"/>
        <v>0.30902777777777801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0.30902777777777801</v>
      </c>
      <c r="T22" s="173">
        <f t="shared" si="2"/>
        <v>7.4166666666666723</v>
      </c>
      <c r="U22" s="68">
        <f t="shared" si="3"/>
        <v>0.69097222222222199</v>
      </c>
      <c r="V22" s="174">
        <f t="shared" si="4"/>
        <v>0</v>
      </c>
      <c r="W22" s="174">
        <f t="shared" si="5"/>
        <v>0.69097222222222199</v>
      </c>
      <c r="X22" s="69"/>
      <c r="Y22" s="6"/>
      <c r="Z22" s="187">
        <f>SUM(($J$13+C22)+($L$13-E21))</f>
        <v>0.53125</v>
      </c>
      <c r="AB22" s="176"/>
    </row>
    <row r="23" spans="1:28">
      <c r="A23" s="84"/>
      <c r="B23" s="8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28.249999999999993</v>
      </c>
      <c r="T23" s="77">
        <f>SUM(T16:T22)</f>
        <v>28.249999999999993</v>
      </c>
      <c r="U23" s="6"/>
      <c r="V23" s="4"/>
      <c r="W23" s="78">
        <f>SUM(W16:W22)*24</f>
        <v>139.75</v>
      </c>
      <c r="X23" s="79"/>
      <c r="Y23" s="79"/>
      <c r="Z23" s="19"/>
    </row>
    <row r="24" spans="1:28">
      <c r="A24" s="84"/>
      <c r="B24" s="8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A25" s="107"/>
      <c r="B25" s="131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193" t="s">
        <v>145</v>
      </c>
      <c r="C26" s="172">
        <v>0.22916666666666699</v>
      </c>
      <c r="D26" s="71" t="s">
        <v>110</v>
      </c>
      <c r="E26" s="50">
        <v>0.85416666666666696</v>
      </c>
      <c r="F26" s="177">
        <f>(E26-C26)</f>
        <v>0.625</v>
      </c>
      <c r="G26" s="71">
        <v>0.53472222222222199</v>
      </c>
      <c r="H26" s="71" t="s">
        <v>110</v>
      </c>
      <c r="I26" s="72">
        <v>0.63194444444444398</v>
      </c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>(F26-((I26-G26)))</f>
        <v>0.52777777777777801</v>
      </c>
      <c r="T26" s="173">
        <f>(F26-((I26-G26)+(L26-J26)+(O26-M26)+(R26-P26)))*24</f>
        <v>12.666666666666671</v>
      </c>
      <c r="U26" s="73">
        <f>(($J$13+C26)+($L$13-E26))</f>
        <v>0.375</v>
      </c>
      <c r="V26" s="174">
        <f>(I26-G26)</f>
        <v>9.7222222222221988E-2</v>
      </c>
      <c r="W26" s="174">
        <f>(V26+U26)</f>
        <v>0.47222222222222199</v>
      </c>
      <c r="X26" s="69"/>
      <c r="Y26" s="62"/>
      <c r="Z26" s="175">
        <v>0.38888888888888901</v>
      </c>
      <c r="AB26" s="176"/>
    </row>
    <row r="27" spans="1:28">
      <c r="A27" s="107"/>
    </row>
    <row r="28" spans="1:28">
      <c r="A28" s="107"/>
    </row>
  </sheetData>
  <pageMargins left="0.7" right="0.7" top="0.75" bottom="0.75" header="0.511811023622047" footer="0.3"/>
  <pageSetup paperSize="9" scale="81" orientation="landscape" horizontalDpi="300" verticalDpi="300"/>
  <headerFooter>
    <oddFooter>&amp;C_x005F_x000D_&amp;1#&amp;"Aptos,Normal"&amp;10&amp;Kff0000  C1 - Internal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63"/>
  <sheetViews>
    <sheetView topLeftCell="A28" zoomScaleNormal="100" workbookViewId="0">
      <selection activeCell="I61" sqref="I61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83"/>
      <c r="Z4" s="6"/>
    </row>
    <row r="5" spans="1:28">
      <c r="A5" s="4"/>
      <c r="B5" s="11" t="s">
        <v>69</v>
      </c>
      <c r="C5" s="12"/>
      <c r="D5" s="12"/>
      <c r="E5" s="13" t="s">
        <v>128</v>
      </c>
      <c r="F5" s="13" t="s">
        <v>20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257</v>
      </c>
      <c r="P5" s="6"/>
      <c r="Q5" s="4"/>
      <c r="R5" s="11" t="s">
        <v>74</v>
      </c>
      <c r="S5" s="13"/>
      <c r="T5" s="15" t="s">
        <v>258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84"/>
      <c r="C12" s="128" t="s">
        <v>164</v>
      </c>
      <c r="D12" s="84"/>
      <c r="E12" s="84"/>
      <c r="F12" s="84"/>
      <c r="G12" s="8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>
        <v>0.375</v>
      </c>
      <c r="D16" s="61" t="s">
        <v>110</v>
      </c>
      <c r="E16" s="62">
        <v>0.90972222222222199</v>
      </c>
      <c r="F16" s="63">
        <f t="shared" ref="F16:F22" si="0">(E16-C16)</f>
        <v>0.53472222222222199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0.53472222222222199</v>
      </c>
      <c r="T16" s="173">
        <f t="shared" ref="T16:T22" si="2">(F16-((I16-G16)+(L16-J16)+(O16-M16)+(R16-P16)))*24</f>
        <v>12.833333333333329</v>
      </c>
      <c r="U16" s="68">
        <f t="shared" ref="U16:U22" si="3">(($J$13+C16)+($L$13-E16))</f>
        <v>0.46527777777777801</v>
      </c>
      <c r="V16" s="174">
        <f t="shared" ref="V16:V22" si="4">(I16-G16)</f>
        <v>0</v>
      </c>
      <c r="W16" s="174">
        <f t="shared" ref="W16:W22" si="5">(V16+U16)</f>
        <v>0.46527777777777801</v>
      </c>
      <c r="X16" s="69"/>
      <c r="Y16" s="62"/>
      <c r="Z16" s="175">
        <f>SUM(($J$13+C16)+($L$13-E12))</f>
        <v>1.375</v>
      </c>
      <c r="AB16" s="176"/>
    </row>
    <row r="17" spans="1:28">
      <c r="A17" s="4"/>
      <c r="B17" s="188" t="s">
        <v>111</v>
      </c>
      <c r="C17" s="167">
        <v>0.375</v>
      </c>
      <c r="D17" s="71" t="s">
        <v>110</v>
      </c>
      <c r="E17" s="71">
        <v>0.8125</v>
      </c>
      <c r="F17" s="177">
        <f t="shared" si="0"/>
        <v>0.4375</v>
      </c>
      <c r="G17" s="71"/>
      <c r="H17" s="71" t="s">
        <v>110</v>
      </c>
      <c r="I17" s="72"/>
      <c r="J17" s="70"/>
      <c r="K17" s="70" t="s">
        <v>110</v>
      </c>
      <c r="L17" s="66"/>
      <c r="M17" s="171"/>
      <c r="N17" s="70" t="s">
        <v>110</v>
      </c>
      <c r="O17" s="70"/>
      <c r="P17" s="171"/>
      <c r="Q17" s="70" t="s">
        <v>110</v>
      </c>
      <c r="R17" s="66"/>
      <c r="S17" s="172">
        <f t="shared" si="1"/>
        <v>0.4375</v>
      </c>
      <c r="T17" s="173">
        <f t="shared" si="2"/>
        <v>10.5</v>
      </c>
      <c r="U17" s="73">
        <f t="shared" si="3"/>
        <v>0.5625</v>
      </c>
      <c r="V17" s="174">
        <f t="shared" si="4"/>
        <v>0</v>
      </c>
      <c r="W17" s="174">
        <f t="shared" si="5"/>
        <v>0.5625</v>
      </c>
      <c r="X17" s="69"/>
      <c r="Y17" s="62"/>
      <c r="Z17" s="175">
        <f>SUM(($J$13+C17)+($L$13-E12))</f>
        <v>1.375</v>
      </c>
      <c r="AB17" s="176"/>
    </row>
    <row r="18" spans="1:28">
      <c r="A18" s="4"/>
      <c r="B18" s="188" t="s">
        <v>112</v>
      </c>
      <c r="C18" s="60">
        <v>0.375</v>
      </c>
      <c r="D18" s="61" t="s">
        <v>110</v>
      </c>
      <c r="E18" s="62">
        <v>0.90972222222222199</v>
      </c>
      <c r="F18" s="63">
        <f t="shared" si="0"/>
        <v>0.53472222222222199</v>
      </c>
      <c r="G18" s="61"/>
      <c r="H18" s="61" t="s">
        <v>110</v>
      </c>
      <c r="I18" s="64"/>
      <c r="J18" s="70"/>
      <c r="K18" s="65" t="s">
        <v>110</v>
      </c>
      <c r="L18" s="66"/>
      <c r="M18" s="171"/>
      <c r="N18" s="65" t="s">
        <v>110</v>
      </c>
      <c r="O18" s="70"/>
      <c r="P18" s="171"/>
      <c r="Q18" s="70" t="s">
        <v>110</v>
      </c>
      <c r="R18" s="66"/>
      <c r="S18" s="172">
        <f t="shared" si="1"/>
        <v>0.53472222222222199</v>
      </c>
      <c r="T18" s="173">
        <f t="shared" si="2"/>
        <v>12.833333333333329</v>
      </c>
      <c r="U18" s="68">
        <f t="shared" si="3"/>
        <v>0.46527777777777801</v>
      </c>
      <c r="V18" s="174">
        <f t="shared" si="4"/>
        <v>0</v>
      </c>
      <c r="W18" s="174">
        <f t="shared" si="5"/>
        <v>0.46527777777777801</v>
      </c>
      <c r="X18" s="69"/>
      <c r="Y18" s="62"/>
      <c r="Z18" s="175">
        <f>SUM(($J$13+C18)+($L$13-E17))</f>
        <v>0.5625</v>
      </c>
      <c r="AB18" s="176"/>
    </row>
    <row r="19" spans="1:28">
      <c r="A19" s="4"/>
      <c r="B19" s="188" t="s">
        <v>113</v>
      </c>
      <c r="C19" s="167">
        <v>0.375</v>
      </c>
      <c r="D19" s="71" t="s">
        <v>110</v>
      </c>
      <c r="E19" s="71">
        <v>0.8125</v>
      </c>
      <c r="F19" s="177">
        <f t="shared" si="0"/>
        <v>0.4375</v>
      </c>
      <c r="G19" s="71"/>
      <c r="H19" s="71" t="s">
        <v>110</v>
      </c>
      <c r="I19" s="72"/>
      <c r="J19" s="70"/>
      <c r="K19" s="70" t="s">
        <v>110</v>
      </c>
      <c r="L19" s="66"/>
      <c r="M19" s="171">
        <v>0.65277777777777801</v>
      </c>
      <c r="N19" s="70" t="s">
        <v>110</v>
      </c>
      <c r="O19" s="70">
        <v>0.69791666666666696</v>
      </c>
      <c r="P19" s="171"/>
      <c r="Q19" s="70" t="s">
        <v>110</v>
      </c>
      <c r="R19" s="66"/>
      <c r="S19" s="172">
        <f t="shared" si="1"/>
        <v>0.4375</v>
      </c>
      <c r="T19" s="173">
        <f t="shared" si="2"/>
        <v>9.4166666666666643</v>
      </c>
      <c r="U19" s="68">
        <f t="shared" si="3"/>
        <v>0.5625</v>
      </c>
      <c r="V19" s="174">
        <f t="shared" si="4"/>
        <v>0</v>
      </c>
      <c r="W19" s="174">
        <f t="shared" si="5"/>
        <v>0.5625</v>
      </c>
      <c r="X19" s="69"/>
      <c r="Y19" s="62"/>
      <c r="Z19" s="175">
        <f>SUM(($J$13+C19)+($L$13-E18))</f>
        <v>0.46527777777777801</v>
      </c>
      <c r="AB19" s="176"/>
    </row>
    <row r="20" spans="1:28">
      <c r="A20" s="4"/>
      <c r="B20" s="188" t="s">
        <v>115</v>
      </c>
      <c r="C20" s="74">
        <v>0.57986111111111105</v>
      </c>
      <c r="D20" s="61" t="s">
        <v>110</v>
      </c>
      <c r="E20" s="62">
        <v>0.94097222222222199</v>
      </c>
      <c r="F20" s="63">
        <f t="shared" si="0"/>
        <v>0.36111111111111094</v>
      </c>
      <c r="G20" s="61"/>
      <c r="H20" s="61" t="s">
        <v>110</v>
      </c>
      <c r="I20" s="64"/>
      <c r="J20" s="70"/>
      <c r="K20" s="65" t="s">
        <v>110</v>
      </c>
      <c r="L20" s="66"/>
      <c r="M20" s="171"/>
      <c r="N20" s="65" t="s">
        <v>110</v>
      </c>
      <c r="O20" s="70"/>
      <c r="P20" s="171"/>
      <c r="Q20" s="70" t="s">
        <v>110</v>
      </c>
      <c r="R20" s="66"/>
      <c r="S20" s="172">
        <f t="shared" si="1"/>
        <v>0.36111111111111094</v>
      </c>
      <c r="T20" s="173">
        <f t="shared" si="2"/>
        <v>8.6666666666666625</v>
      </c>
      <c r="U20" s="68">
        <f t="shared" si="3"/>
        <v>0.63888888888888906</v>
      </c>
      <c r="V20" s="174">
        <f t="shared" si="4"/>
        <v>0</v>
      </c>
      <c r="W20" s="174">
        <f t="shared" si="5"/>
        <v>0.63888888888888906</v>
      </c>
      <c r="X20" s="69"/>
      <c r="Y20" s="62"/>
      <c r="Z20" s="175">
        <f>SUM(($J$13+C20)+($L$13-E19))</f>
        <v>0.76736111111111105</v>
      </c>
      <c r="AB20" s="176"/>
    </row>
    <row r="21" spans="1:28">
      <c r="A21" s="4"/>
      <c r="B21" s="116" t="s">
        <v>116</v>
      </c>
      <c r="C21" s="74">
        <v>0.35416666666666702</v>
      </c>
      <c r="D21" s="61" t="s">
        <v>110</v>
      </c>
      <c r="E21" s="61">
        <v>0.84375</v>
      </c>
      <c r="F21" s="63">
        <f t="shared" si="0"/>
        <v>0.48958333333333298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>
        <v>0.45486111111111099</v>
      </c>
      <c r="Q21" s="65" t="s">
        <v>110</v>
      </c>
      <c r="R21" s="66">
        <v>0.47916666666666702</v>
      </c>
      <c r="S21" s="172">
        <f t="shared" si="1"/>
        <v>0.48958333333333298</v>
      </c>
      <c r="T21" s="173">
        <f t="shared" si="2"/>
        <v>11.166666666666647</v>
      </c>
      <c r="U21" s="68">
        <f t="shared" si="3"/>
        <v>0.51041666666666696</v>
      </c>
      <c r="V21" s="174">
        <f t="shared" si="4"/>
        <v>0</v>
      </c>
      <c r="W21" s="174">
        <f t="shared" si="5"/>
        <v>0.51041666666666696</v>
      </c>
      <c r="X21" s="69"/>
      <c r="Y21" s="62"/>
      <c r="Z21" s="175">
        <f>SUM(($J$13+C21)+($L$13-E20))</f>
        <v>0.41319444444444503</v>
      </c>
      <c r="AB21" s="176"/>
    </row>
    <row r="22" spans="1:28">
      <c r="A22" s="4"/>
      <c r="B22" s="188" t="s">
        <v>118</v>
      </c>
      <c r="C22" s="74">
        <v>0.35416666666666669</v>
      </c>
      <c r="D22" s="61" t="s">
        <v>110</v>
      </c>
      <c r="E22" s="62">
        <v>0.76388888888888895</v>
      </c>
      <c r="F22" s="63">
        <f t="shared" si="0"/>
        <v>0.40972222222222227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0.40972222222222227</v>
      </c>
      <c r="T22" s="173">
        <f t="shared" si="2"/>
        <v>9.8333333333333339</v>
      </c>
      <c r="U22" s="68">
        <f t="shared" si="3"/>
        <v>0.59027777777777768</v>
      </c>
      <c r="V22" s="174">
        <f t="shared" si="4"/>
        <v>0</v>
      </c>
      <c r="W22" s="174">
        <f t="shared" si="5"/>
        <v>0.59027777777777768</v>
      </c>
      <c r="X22" s="69"/>
      <c r="Y22" s="6"/>
      <c r="Z22" s="187">
        <f>SUM(($J$13+C22)+($L$13-E21))</f>
        <v>0.51041666666666674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76.916666666666643</v>
      </c>
      <c r="T23" s="77">
        <f>SUM(T16:T22)</f>
        <v>75.249999999999957</v>
      </c>
      <c r="U23" s="6"/>
      <c r="V23" s="4"/>
      <c r="W23" s="78">
        <f>SUM(W16:W22)*24</f>
        <v>91.083333333333371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193" t="s">
        <v>145</v>
      </c>
      <c r="C26" s="167">
        <v>0.21875</v>
      </c>
      <c r="D26" s="71" t="s">
        <v>110</v>
      </c>
      <c r="E26" s="50">
        <v>0.86458333333333304</v>
      </c>
      <c r="F26" s="177">
        <f t="shared" ref="F26:F30" si="6">(E26-C26)</f>
        <v>0.64583333333333304</v>
      </c>
      <c r="G26" s="71">
        <v>0.52777777777777801</v>
      </c>
      <c r="H26" s="71" t="s">
        <v>110</v>
      </c>
      <c r="I26" s="72">
        <v>0.65277777777777801</v>
      </c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 t="shared" ref="S26:S30" si="7">(F26-((I26-G26)))</f>
        <v>0.52083333333333304</v>
      </c>
      <c r="T26" s="173">
        <f t="shared" ref="T26:T30" si="8">(F26-((I26-G26)+(L26-J26)+(O26-M26)+(R26-P26)))*24</f>
        <v>12.499999999999993</v>
      </c>
      <c r="U26" s="73">
        <f t="shared" ref="U26:U30" si="9">(($J$13+C26)+($L$13-E26))</f>
        <v>0.35416666666666696</v>
      </c>
      <c r="V26" s="174">
        <f t="shared" ref="V26:V30" si="10">(I26-G26)</f>
        <v>0.125</v>
      </c>
      <c r="W26" s="174">
        <f t="shared" ref="W26:W30" si="11">(V26+U26)</f>
        <v>0.47916666666666696</v>
      </c>
      <c r="X26" s="69"/>
      <c r="Y26" s="62"/>
      <c r="Z26" s="175">
        <v>0.34722222222222199</v>
      </c>
      <c r="AB26" s="176"/>
    </row>
    <row r="27" spans="1:28">
      <c r="A27" s="4"/>
      <c r="B27" s="193" t="s">
        <v>148</v>
      </c>
      <c r="C27" s="167">
        <v>0.3125</v>
      </c>
      <c r="D27" s="71" t="s">
        <v>110</v>
      </c>
      <c r="E27" s="50">
        <v>0.84375</v>
      </c>
      <c r="F27" s="177">
        <f t="shared" si="6"/>
        <v>0.53125</v>
      </c>
      <c r="G27" s="71"/>
      <c r="H27" s="71" t="s">
        <v>110</v>
      </c>
      <c r="I27" s="72"/>
      <c r="J27" s="70"/>
      <c r="K27" s="70" t="s">
        <v>110</v>
      </c>
      <c r="L27" s="66"/>
      <c r="M27" s="171"/>
      <c r="N27" s="70" t="s">
        <v>110</v>
      </c>
      <c r="O27" s="70"/>
      <c r="P27" s="171">
        <v>0.45486111111111099</v>
      </c>
      <c r="Q27" s="70" t="s">
        <v>110</v>
      </c>
      <c r="R27" s="66">
        <v>0.47916666666666702</v>
      </c>
      <c r="S27" s="172">
        <f t="shared" si="7"/>
        <v>0.53125</v>
      </c>
      <c r="T27" s="173">
        <f t="shared" si="8"/>
        <v>12.166666666666655</v>
      </c>
      <c r="U27" s="73">
        <f t="shared" si="9"/>
        <v>0.46875</v>
      </c>
      <c r="V27" s="174">
        <f t="shared" si="10"/>
        <v>0</v>
      </c>
      <c r="W27" s="174">
        <f t="shared" si="11"/>
        <v>0.46875</v>
      </c>
      <c r="X27" s="69"/>
      <c r="Y27" s="62"/>
      <c r="Z27" s="175">
        <f>SUM(($J$13+C27)+($L$13-E22))</f>
        <v>0.54861111111111105</v>
      </c>
      <c r="AB27" s="176"/>
    </row>
    <row r="28" spans="1:28">
      <c r="A28" s="4"/>
      <c r="B28" s="193" t="s">
        <v>150</v>
      </c>
      <c r="C28" s="172">
        <v>0.3125</v>
      </c>
      <c r="D28" s="71" t="s">
        <v>110</v>
      </c>
      <c r="E28" s="50">
        <v>0.76388888888888895</v>
      </c>
      <c r="F28" s="177">
        <f t="shared" si="6"/>
        <v>0.45138888888888895</v>
      </c>
      <c r="G28" s="71"/>
      <c r="H28" s="71" t="s">
        <v>110</v>
      </c>
      <c r="I28" s="72"/>
      <c r="J28" s="70"/>
      <c r="K28" s="70" t="s">
        <v>110</v>
      </c>
      <c r="L28" s="66"/>
      <c r="M28" s="171"/>
      <c r="N28" s="70" t="s">
        <v>110</v>
      </c>
      <c r="O28" s="70"/>
      <c r="P28" s="171"/>
      <c r="Q28" s="70" t="s">
        <v>110</v>
      </c>
      <c r="R28" s="66"/>
      <c r="S28" s="172">
        <f t="shared" si="7"/>
        <v>0.45138888888888895</v>
      </c>
      <c r="T28" s="173">
        <f t="shared" si="8"/>
        <v>10.833333333333336</v>
      </c>
      <c r="U28" s="68">
        <f t="shared" si="9"/>
        <v>0.54861111111111105</v>
      </c>
      <c r="V28" s="174">
        <f t="shared" si="10"/>
        <v>0</v>
      </c>
      <c r="W28" s="174">
        <f t="shared" si="11"/>
        <v>0.54861111111111105</v>
      </c>
      <c r="X28" s="69"/>
      <c r="Y28" s="62"/>
      <c r="Z28" s="175">
        <f>SUM(($J$13+C28)+($L$13-E27))</f>
        <v>0.46875</v>
      </c>
      <c r="AB28" s="176"/>
    </row>
    <row r="29" spans="1:28">
      <c r="A29" s="4"/>
      <c r="B29" s="193" t="s">
        <v>171</v>
      </c>
      <c r="C29" s="172">
        <v>0.3125</v>
      </c>
      <c r="D29" s="71" t="s">
        <v>110</v>
      </c>
      <c r="E29" s="50">
        <v>0.84375</v>
      </c>
      <c r="F29" s="177">
        <f t="shared" si="6"/>
        <v>0.53125</v>
      </c>
      <c r="G29" s="71"/>
      <c r="H29" s="71" t="s">
        <v>110</v>
      </c>
      <c r="I29" s="72"/>
      <c r="J29" s="70"/>
      <c r="K29" s="70" t="s">
        <v>110</v>
      </c>
      <c r="L29" s="66"/>
      <c r="M29" s="171"/>
      <c r="N29" s="70" t="s">
        <v>110</v>
      </c>
      <c r="O29" s="70"/>
      <c r="P29" s="171">
        <v>0.45486111111111099</v>
      </c>
      <c r="Q29" s="70" t="s">
        <v>110</v>
      </c>
      <c r="R29" s="66">
        <v>0.47916666666666702</v>
      </c>
      <c r="S29" s="172">
        <f t="shared" si="7"/>
        <v>0.53125</v>
      </c>
      <c r="T29" s="173">
        <f t="shared" si="8"/>
        <v>12.166666666666655</v>
      </c>
      <c r="U29" s="68">
        <f t="shared" si="9"/>
        <v>0.46875</v>
      </c>
      <c r="V29" s="174">
        <f t="shared" si="10"/>
        <v>0</v>
      </c>
      <c r="W29" s="174">
        <f t="shared" si="11"/>
        <v>0.46875</v>
      </c>
      <c r="X29" s="69"/>
      <c r="Y29" s="62"/>
      <c r="Z29" s="175">
        <f>SUM(($J$13+C29)+($L$13-E22))</f>
        <v>0.54861111111111105</v>
      </c>
      <c r="AB29" s="176"/>
    </row>
    <row r="30" spans="1:28">
      <c r="A30" s="4"/>
      <c r="B30" s="193" t="s">
        <v>151</v>
      </c>
      <c r="C30" s="172">
        <v>0.3125</v>
      </c>
      <c r="D30" s="71" t="s">
        <v>110</v>
      </c>
      <c r="E30" s="50">
        <v>0.76388888888888895</v>
      </c>
      <c r="F30" s="177">
        <f t="shared" si="6"/>
        <v>0.45138888888888895</v>
      </c>
      <c r="G30" s="71"/>
      <c r="H30" s="71" t="s">
        <v>110</v>
      </c>
      <c r="I30" s="72"/>
      <c r="J30" s="70"/>
      <c r="K30" s="70" t="s">
        <v>110</v>
      </c>
      <c r="L30" s="66"/>
      <c r="M30" s="171"/>
      <c r="N30" s="70" t="s">
        <v>110</v>
      </c>
      <c r="O30" s="70"/>
      <c r="P30" s="171"/>
      <c r="Q30" s="70" t="s">
        <v>110</v>
      </c>
      <c r="R30" s="66"/>
      <c r="S30" s="172">
        <f t="shared" si="7"/>
        <v>0.45138888888888895</v>
      </c>
      <c r="T30" s="173">
        <f t="shared" si="8"/>
        <v>10.833333333333336</v>
      </c>
      <c r="U30" s="68">
        <f t="shared" si="9"/>
        <v>0.54861111111111105</v>
      </c>
      <c r="V30" s="174">
        <f t="shared" si="10"/>
        <v>0</v>
      </c>
      <c r="W30" s="174">
        <f t="shared" si="11"/>
        <v>0.54861111111111105</v>
      </c>
      <c r="X30" s="69"/>
      <c r="Y30" s="62"/>
      <c r="Z30" s="175">
        <f>SUM(($J$13+C30)+($L$13-E20))</f>
        <v>0.37152777777777801</v>
      </c>
      <c r="AB30" s="176"/>
    </row>
    <row r="33" spans="1:28">
      <c r="A33" s="4"/>
      <c r="B33" s="4"/>
      <c r="C33" s="35" t="s">
        <v>259</v>
      </c>
      <c r="D33" s="4"/>
      <c r="E33" s="4"/>
      <c r="F33" s="4"/>
      <c r="G33" s="4"/>
      <c r="H33" s="4"/>
      <c r="I33" s="4"/>
      <c r="J33" s="4"/>
      <c r="K33" s="4"/>
      <c r="L33" s="4"/>
      <c r="M33" s="36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8" hidden="1">
      <c r="A34" s="4"/>
      <c r="B34" s="4"/>
      <c r="C34" s="4"/>
      <c r="D34" s="4"/>
      <c r="E34" s="4"/>
      <c r="F34" s="4"/>
      <c r="G34" s="4"/>
      <c r="H34" s="4"/>
      <c r="I34" s="4"/>
      <c r="J34" s="36">
        <v>0</v>
      </c>
      <c r="K34" s="4"/>
      <c r="L34" s="36">
        <v>1</v>
      </c>
      <c r="M34" s="36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8">
      <c r="A35" s="4"/>
      <c r="B35" s="37"/>
      <c r="C35" s="164"/>
      <c r="D35" s="38"/>
      <c r="E35" s="39" t="s">
        <v>91</v>
      </c>
      <c r="F35" s="40"/>
      <c r="G35" s="41"/>
      <c r="H35" s="42" t="s">
        <v>92</v>
      </c>
      <c r="I35" s="40"/>
      <c r="J35" s="43"/>
      <c r="K35" s="43" t="s">
        <v>93</v>
      </c>
      <c r="L35" s="44"/>
      <c r="M35" s="165"/>
      <c r="N35" s="43" t="s">
        <v>93</v>
      </c>
      <c r="O35" s="43"/>
      <c r="P35" s="165"/>
      <c r="Q35" s="43" t="s">
        <v>94</v>
      </c>
      <c r="R35" s="43"/>
      <c r="S35" s="166" t="s">
        <v>95</v>
      </c>
      <c r="T35" s="45" t="s">
        <v>96</v>
      </c>
      <c r="U35" s="164"/>
      <c r="V35" s="39" t="s">
        <v>97</v>
      </c>
      <c r="W35" s="45"/>
      <c r="X35" s="10"/>
      <c r="Y35" s="10"/>
      <c r="Z35" s="46" t="s">
        <v>98</v>
      </c>
      <c r="AB35" s="47" t="s">
        <v>83</v>
      </c>
    </row>
    <row r="36" spans="1:28">
      <c r="A36" s="4"/>
      <c r="B36" s="48" t="s">
        <v>99</v>
      </c>
      <c r="C36" s="167"/>
      <c r="D36" s="49" t="s">
        <v>100</v>
      </c>
      <c r="E36" s="50"/>
      <c r="F36" s="168" t="s">
        <v>101</v>
      </c>
      <c r="G36" s="51" t="s">
        <v>102</v>
      </c>
      <c r="H36" s="51"/>
      <c r="I36" s="52" t="s">
        <v>102</v>
      </c>
      <c r="J36" s="169" t="s">
        <v>102</v>
      </c>
      <c r="K36" s="53"/>
      <c r="L36" s="53" t="s">
        <v>102</v>
      </c>
      <c r="M36" s="169" t="s">
        <v>102</v>
      </c>
      <c r="N36" s="53"/>
      <c r="O36" s="53" t="s">
        <v>102</v>
      </c>
      <c r="P36" s="169" t="s">
        <v>102</v>
      </c>
      <c r="Q36" s="53"/>
      <c r="R36" s="54" t="s">
        <v>102</v>
      </c>
      <c r="S36" s="48" t="s">
        <v>103</v>
      </c>
      <c r="T36" s="170" t="s">
        <v>104</v>
      </c>
      <c r="U36" s="170" t="s">
        <v>105</v>
      </c>
      <c r="V36" s="170" t="s">
        <v>106</v>
      </c>
      <c r="W36" s="170" t="s">
        <v>107</v>
      </c>
      <c r="X36" s="55"/>
      <c r="Y36" s="56"/>
      <c r="Z36" s="57" t="s">
        <v>108</v>
      </c>
      <c r="AB36" s="58"/>
    </row>
    <row r="37" spans="1:28">
      <c r="A37" s="4"/>
      <c r="B37" s="86" t="s">
        <v>109</v>
      </c>
      <c r="C37" s="87">
        <v>0.25</v>
      </c>
      <c r="D37" s="88" t="s">
        <v>110</v>
      </c>
      <c r="E37" s="88">
        <v>0.61458333333333304</v>
      </c>
      <c r="F37" s="89">
        <f t="shared" ref="F37:F44" si="12">(E37-C37)</f>
        <v>0.36458333333333304</v>
      </c>
      <c r="G37" s="88"/>
      <c r="H37" s="88" t="s">
        <v>110</v>
      </c>
      <c r="I37" s="90"/>
      <c r="J37" s="91"/>
      <c r="K37" s="91" t="s">
        <v>110</v>
      </c>
      <c r="L37" s="183"/>
      <c r="M37" s="92">
        <v>0.4826388888888889</v>
      </c>
      <c r="N37" s="91" t="s">
        <v>110</v>
      </c>
      <c r="O37" s="183">
        <v>0.53125</v>
      </c>
      <c r="P37" s="92"/>
      <c r="Q37" s="91" t="s">
        <v>110</v>
      </c>
      <c r="R37" s="183"/>
      <c r="S37" s="185">
        <f t="shared" ref="S37:S44" si="13">(F37-((I37-G37)))</f>
        <v>0.36458333333333304</v>
      </c>
      <c r="T37" s="186">
        <f t="shared" ref="T37:T44" si="14">(F37-((I37-G37)+(L37-J37)+(O37-M37)+(R37-P37)))*24</f>
        <v>7.5833333333333268</v>
      </c>
      <c r="U37" s="93">
        <f t="shared" ref="U37:U44" si="15">(($J$13+C37)+($L$13-E37))</f>
        <v>0.63541666666666696</v>
      </c>
      <c r="V37" s="178">
        <f t="shared" ref="V37:V44" si="16">(I37-G37)</f>
        <v>0</v>
      </c>
      <c r="W37" s="178">
        <f t="shared" ref="W37:W44" si="17">(V37+U37)</f>
        <v>0.63541666666666696</v>
      </c>
      <c r="X37" s="69"/>
      <c r="Y37" s="62"/>
      <c r="Z37" s="187">
        <f>SUM(($J$13+C37)+($L$13-E44))</f>
        <v>0.38194444444444398</v>
      </c>
      <c r="AB37" s="176"/>
    </row>
    <row r="38" spans="1:28">
      <c r="A38" s="4"/>
      <c r="B38" s="94" t="s">
        <v>109</v>
      </c>
      <c r="C38" s="95">
        <v>0.60416666666666696</v>
      </c>
      <c r="D38" s="96" t="s">
        <v>110</v>
      </c>
      <c r="E38" s="96">
        <v>0.89583333333333304</v>
      </c>
      <c r="F38" s="97">
        <f t="shared" si="12"/>
        <v>0.29166666666666607</v>
      </c>
      <c r="G38" s="96"/>
      <c r="H38" s="96" t="s">
        <v>110</v>
      </c>
      <c r="I38" s="98"/>
      <c r="J38" s="99"/>
      <c r="K38" s="99" t="s">
        <v>110</v>
      </c>
      <c r="L38" s="100"/>
      <c r="M38" s="101"/>
      <c r="N38" s="99" t="s">
        <v>110</v>
      </c>
      <c r="O38" s="99"/>
      <c r="P38" s="101"/>
      <c r="Q38" s="99" t="s">
        <v>110</v>
      </c>
      <c r="R38" s="100"/>
      <c r="S38" s="102">
        <f t="shared" si="13"/>
        <v>0.29166666666666607</v>
      </c>
      <c r="T38" s="103">
        <f t="shared" si="14"/>
        <v>6.9999999999999858</v>
      </c>
      <c r="U38" s="104">
        <f t="shared" si="15"/>
        <v>0.70833333333333393</v>
      </c>
      <c r="V38" s="94">
        <f t="shared" si="16"/>
        <v>0</v>
      </c>
      <c r="W38" s="94">
        <f t="shared" si="17"/>
        <v>0.70833333333333393</v>
      </c>
      <c r="X38" s="69"/>
      <c r="Y38" s="62"/>
      <c r="Z38" s="105">
        <f>SUM(($J$13+C38)+($L$13-E33))</f>
        <v>1.604166666666667</v>
      </c>
      <c r="AB38" s="176"/>
    </row>
    <row r="39" spans="1:28">
      <c r="A39" s="4" t="s">
        <v>64</v>
      </c>
      <c r="B39" s="174" t="s">
        <v>138</v>
      </c>
      <c r="C39" s="60">
        <v>0.25</v>
      </c>
      <c r="D39" s="61" t="s">
        <v>110</v>
      </c>
      <c r="E39" s="61">
        <v>0.87847222222222199</v>
      </c>
      <c r="F39" s="63">
        <f t="shared" si="12"/>
        <v>0.62847222222222199</v>
      </c>
      <c r="G39" s="61">
        <v>0.48611111111111099</v>
      </c>
      <c r="H39" s="61" t="s">
        <v>110</v>
      </c>
      <c r="I39" s="64">
        <v>0.53125</v>
      </c>
      <c r="J39" s="70"/>
      <c r="K39" s="70" t="s">
        <v>110</v>
      </c>
      <c r="L39" s="66"/>
      <c r="M39" s="171"/>
      <c r="N39" s="70" t="s">
        <v>110</v>
      </c>
      <c r="O39" s="70"/>
      <c r="P39" s="171"/>
      <c r="Q39" s="70" t="s">
        <v>110</v>
      </c>
      <c r="R39" s="66"/>
      <c r="S39" s="172">
        <f t="shared" si="13"/>
        <v>0.58333333333333304</v>
      </c>
      <c r="T39" s="173">
        <f t="shared" si="14"/>
        <v>13.999999999999993</v>
      </c>
      <c r="U39" s="68">
        <f t="shared" si="15"/>
        <v>0.37152777777777801</v>
      </c>
      <c r="V39" s="174">
        <f t="shared" si="16"/>
        <v>4.5138888888889006E-2</v>
      </c>
      <c r="W39" s="174">
        <f t="shared" si="17"/>
        <v>0.41666666666666702</v>
      </c>
      <c r="X39" s="69"/>
      <c r="Y39" s="62"/>
      <c r="Z39" s="175">
        <f t="shared" ref="Z39:Z44" si="18">SUM(($J$13+C39)+($L$13-E38))</f>
        <v>0.35416666666666696</v>
      </c>
      <c r="AB39" s="176"/>
    </row>
    <row r="40" spans="1:28">
      <c r="A40" s="4" t="s">
        <v>64</v>
      </c>
      <c r="B40" s="174" t="s">
        <v>139</v>
      </c>
      <c r="C40" s="167">
        <v>0.23263888888888901</v>
      </c>
      <c r="D40" s="71" t="s">
        <v>110</v>
      </c>
      <c r="E40" s="71">
        <v>0.86458333333333304</v>
      </c>
      <c r="F40" s="177">
        <f t="shared" si="12"/>
        <v>0.63194444444444398</v>
      </c>
      <c r="G40" s="71">
        <v>0.48263888888888901</v>
      </c>
      <c r="H40" s="71" t="s">
        <v>110</v>
      </c>
      <c r="I40" s="72">
        <v>0.53125</v>
      </c>
      <c r="J40" s="70"/>
      <c r="K40" s="70" t="s">
        <v>110</v>
      </c>
      <c r="L40" s="66"/>
      <c r="M40" s="171"/>
      <c r="N40" s="70" t="s">
        <v>110</v>
      </c>
      <c r="O40" s="70"/>
      <c r="P40" s="171"/>
      <c r="Q40" s="70" t="s">
        <v>110</v>
      </c>
      <c r="R40" s="66"/>
      <c r="S40" s="172">
        <f t="shared" si="13"/>
        <v>0.58333333333333304</v>
      </c>
      <c r="T40" s="173">
        <f t="shared" si="14"/>
        <v>13.999999999999993</v>
      </c>
      <c r="U40" s="73">
        <f t="shared" si="15"/>
        <v>0.36805555555555597</v>
      </c>
      <c r="V40" s="174">
        <f t="shared" si="16"/>
        <v>4.8611111111110994E-2</v>
      </c>
      <c r="W40" s="174">
        <f t="shared" si="17"/>
        <v>0.41666666666666696</v>
      </c>
      <c r="X40" s="69"/>
      <c r="Y40" s="62"/>
      <c r="Z40" s="175">
        <f t="shared" si="18"/>
        <v>0.35416666666666702</v>
      </c>
      <c r="AB40" s="176"/>
    </row>
    <row r="41" spans="1:28">
      <c r="A41" s="4"/>
      <c r="B41" s="174" t="s">
        <v>140</v>
      </c>
      <c r="C41" s="60">
        <v>0.21875</v>
      </c>
      <c r="D41" s="61" t="s">
        <v>110</v>
      </c>
      <c r="E41" s="61">
        <v>0.79166666666666696</v>
      </c>
      <c r="F41" s="177">
        <f t="shared" si="12"/>
        <v>0.57291666666666696</v>
      </c>
      <c r="G41" s="71">
        <v>0.48263888888888901</v>
      </c>
      <c r="H41" s="71" t="s">
        <v>110</v>
      </c>
      <c r="I41" s="72">
        <v>0.53125</v>
      </c>
      <c r="J41" s="70"/>
      <c r="K41" s="70" t="s">
        <v>110</v>
      </c>
      <c r="L41" s="66"/>
      <c r="M41" s="171"/>
      <c r="N41" s="70" t="s">
        <v>110</v>
      </c>
      <c r="O41" s="70"/>
      <c r="P41" s="171"/>
      <c r="Q41" s="70" t="s">
        <v>110</v>
      </c>
      <c r="R41" s="66"/>
      <c r="S41" s="172">
        <f t="shared" si="13"/>
        <v>0.52430555555555602</v>
      </c>
      <c r="T41" s="173">
        <f t="shared" si="14"/>
        <v>12.583333333333345</v>
      </c>
      <c r="U41" s="68">
        <f t="shared" si="15"/>
        <v>0.42708333333333304</v>
      </c>
      <c r="V41" s="174">
        <f t="shared" si="16"/>
        <v>4.8611111111110994E-2</v>
      </c>
      <c r="W41" s="174">
        <f t="shared" si="17"/>
        <v>0.47569444444444403</v>
      </c>
      <c r="X41" s="69"/>
      <c r="Y41" s="62"/>
      <c r="Z41" s="175">
        <f t="shared" si="18"/>
        <v>0.35416666666666696</v>
      </c>
      <c r="AB41" s="176"/>
    </row>
    <row r="42" spans="1:28">
      <c r="A42" s="4"/>
      <c r="B42" s="174" t="s">
        <v>115</v>
      </c>
      <c r="C42" s="167">
        <v>0.25</v>
      </c>
      <c r="D42" s="71" t="s">
        <v>110</v>
      </c>
      <c r="E42" s="71">
        <v>0.87847222222222199</v>
      </c>
      <c r="F42" s="177">
        <f t="shared" si="12"/>
        <v>0.62847222222222199</v>
      </c>
      <c r="G42" s="71">
        <v>0.48611111111111099</v>
      </c>
      <c r="H42" s="71" t="s">
        <v>110</v>
      </c>
      <c r="I42" s="72">
        <v>0.53125</v>
      </c>
      <c r="J42" s="70"/>
      <c r="K42" s="70" t="s">
        <v>110</v>
      </c>
      <c r="L42" s="66"/>
      <c r="M42" s="171"/>
      <c r="N42" s="70" t="s">
        <v>110</v>
      </c>
      <c r="O42" s="70"/>
      <c r="P42" s="171"/>
      <c r="Q42" s="70" t="s">
        <v>110</v>
      </c>
      <c r="R42" s="66"/>
      <c r="S42" s="172">
        <f t="shared" si="13"/>
        <v>0.58333333333333304</v>
      </c>
      <c r="T42" s="173">
        <f t="shared" si="14"/>
        <v>13.999999999999993</v>
      </c>
      <c r="U42" s="73">
        <f t="shared" si="15"/>
        <v>0.37152777777777801</v>
      </c>
      <c r="V42" s="174">
        <f t="shared" si="16"/>
        <v>4.5138888888889006E-2</v>
      </c>
      <c r="W42" s="174">
        <f t="shared" si="17"/>
        <v>0.41666666666666702</v>
      </c>
      <c r="X42" s="69"/>
      <c r="Y42" s="62"/>
      <c r="Z42" s="175">
        <f t="shared" si="18"/>
        <v>0.45833333333333304</v>
      </c>
      <c r="AB42" s="176"/>
    </row>
    <row r="43" spans="1:28">
      <c r="A43" s="4"/>
      <c r="B43" s="59" t="s">
        <v>116</v>
      </c>
      <c r="C43" s="74">
        <v>0.28125</v>
      </c>
      <c r="D43" s="61" t="s">
        <v>110</v>
      </c>
      <c r="E43" s="62">
        <v>0.85416666666666696</v>
      </c>
      <c r="F43" s="63">
        <f t="shared" si="12"/>
        <v>0.57291666666666696</v>
      </c>
      <c r="G43" s="61"/>
      <c r="H43" s="61" t="s">
        <v>110</v>
      </c>
      <c r="I43" s="64"/>
      <c r="J43" s="65"/>
      <c r="K43" s="65" t="s">
        <v>110</v>
      </c>
      <c r="L43" s="75"/>
      <c r="M43" s="67"/>
      <c r="N43" s="65" t="s">
        <v>110</v>
      </c>
      <c r="O43" s="65"/>
      <c r="P43" s="67"/>
      <c r="Q43" s="65" t="s">
        <v>110</v>
      </c>
      <c r="R43" s="66"/>
      <c r="S43" s="172">
        <f t="shared" si="13"/>
        <v>0.57291666666666696</v>
      </c>
      <c r="T43" s="173">
        <f t="shared" si="14"/>
        <v>13.750000000000007</v>
      </c>
      <c r="U43" s="68">
        <f t="shared" si="15"/>
        <v>0.42708333333333304</v>
      </c>
      <c r="V43" s="174">
        <f t="shared" si="16"/>
        <v>0</v>
      </c>
      <c r="W43" s="174">
        <f t="shared" si="17"/>
        <v>0.42708333333333304</v>
      </c>
      <c r="X43" s="69"/>
      <c r="Y43" s="62"/>
      <c r="Z43" s="175">
        <f t="shared" si="18"/>
        <v>0.40277777777777801</v>
      </c>
      <c r="AB43" s="176"/>
    </row>
    <row r="44" spans="1:28">
      <c r="A44" s="4"/>
      <c r="B44" s="174" t="s">
        <v>118</v>
      </c>
      <c r="C44" s="74">
        <v>0.39236111111111099</v>
      </c>
      <c r="D44" s="61" t="s">
        <v>110</v>
      </c>
      <c r="E44" s="62">
        <v>0.86805555555555602</v>
      </c>
      <c r="F44" s="63">
        <f t="shared" si="12"/>
        <v>0.47569444444444503</v>
      </c>
      <c r="G44" s="61"/>
      <c r="H44" s="61" t="s">
        <v>110</v>
      </c>
      <c r="I44" s="64"/>
      <c r="J44" s="70"/>
      <c r="K44" s="70" t="s">
        <v>110</v>
      </c>
      <c r="L44" s="66"/>
      <c r="M44" s="171"/>
      <c r="N44" s="70" t="s">
        <v>110</v>
      </c>
      <c r="O44" s="70"/>
      <c r="P44" s="171"/>
      <c r="Q44" s="70" t="s">
        <v>110</v>
      </c>
      <c r="R44" s="66"/>
      <c r="S44" s="172">
        <f t="shared" si="13"/>
        <v>0.47569444444444503</v>
      </c>
      <c r="T44" s="173">
        <f t="shared" si="14"/>
        <v>11.41666666666668</v>
      </c>
      <c r="U44" s="68">
        <f t="shared" si="15"/>
        <v>0.52430555555555491</v>
      </c>
      <c r="V44" s="174">
        <f t="shared" si="16"/>
        <v>0</v>
      </c>
      <c r="W44" s="174">
        <f t="shared" si="17"/>
        <v>0.52430555555555491</v>
      </c>
      <c r="X44" s="69"/>
      <c r="Y44" s="6"/>
      <c r="Z44" s="187">
        <f t="shared" si="18"/>
        <v>0.53819444444444398</v>
      </c>
      <c r="AB44" s="176"/>
    </row>
    <row r="45" spans="1:28">
      <c r="A45" s="4"/>
      <c r="B45" s="81"/>
      <c r="C45" s="106" t="s">
        <v>141</v>
      </c>
      <c r="D45" s="84"/>
      <c r="E45" s="84"/>
      <c r="F45" s="84"/>
      <c r="G45" s="84"/>
      <c r="H45" s="84"/>
      <c r="I45" s="84"/>
      <c r="J45" s="4"/>
      <c r="K45" s="4"/>
      <c r="L45" s="4"/>
      <c r="M45" s="4"/>
      <c r="N45" s="4"/>
      <c r="O45" s="4"/>
      <c r="P45" s="4"/>
      <c r="Q45" s="4"/>
      <c r="R45" s="4"/>
      <c r="S45" s="76">
        <f>SUM(S37:S41,S43:S44)*24</f>
        <v>81.5</v>
      </c>
      <c r="T45" s="77">
        <f>SUM(T37:T41,T43:T44)</f>
        <v>80.333333333333343</v>
      </c>
      <c r="U45" s="6"/>
      <c r="V45" s="4"/>
      <c r="W45" s="78">
        <f>SUM(W37:W41,W43:W44)*24</f>
        <v>86.5</v>
      </c>
      <c r="X45" s="79"/>
      <c r="Y45" s="79"/>
      <c r="Z45" s="19"/>
    </row>
    <row r="46" spans="1:28">
      <c r="C46" s="81"/>
    </row>
    <row r="47" spans="1:28">
      <c r="A47" s="4"/>
      <c r="B47" s="4"/>
      <c r="C47" s="35" t="s">
        <v>260</v>
      </c>
      <c r="D47" s="4"/>
      <c r="E47" s="4"/>
      <c r="F47" s="4"/>
      <c r="G47" s="4"/>
      <c r="H47" s="4"/>
      <c r="I47" s="4"/>
      <c r="J47" s="4"/>
      <c r="K47" s="4"/>
      <c r="L47" s="4"/>
      <c r="M47" s="36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8" hidden="1">
      <c r="A48" s="4"/>
      <c r="B48" s="4"/>
      <c r="C48" s="4"/>
      <c r="D48" s="4"/>
      <c r="E48" s="4"/>
      <c r="F48" s="4"/>
      <c r="G48" s="4"/>
      <c r="H48" s="4"/>
      <c r="I48" s="4"/>
      <c r="J48" s="36">
        <v>0</v>
      </c>
      <c r="K48" s="4"/>
      <c r="L48" s="36">
        <v>1</v>
      </c>
      <c r="M48" s="36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8">
      <c r="A49" s="4"/>
      <c r="B49" s="37"/>
      <c r="C49" s="164"/>
      <c r="D49" s="38"/>
      <c r="E49" s="39" t="s">
        <v>91</v>
      </c>
      <c r="F49" s="40"/>
      <c r="G49" s="41"/>
      <c r="H49" s="42" t="s">
        <v>92</v>
      </c>
      <c r="I49" s="40"/>
      <c r="J49" s="43"/>
      <c r="K49" s="43" t="s">
        <v>93</v>
      </c>
      <c r="L49" s="44"/>
      <c r="M49" s="165"/>
      <c r="N49" s="43" t="s">
        <v>93</v>
      </c>
      <c r="O49" s="43"/>
      <c r="P49" s="165"/>
      <c r="Q49" s="43" t="s">
        <v>94</v>
      </c>
      <c r="R49" s="43"/>
      <c r="S49" s="166" t="s">
        <v>95</v>
      </c>
      <c r="T49" s="45" t="s">
        <v>96</v>
      </c>
      <c r="U49" s="164"/>
      <c r="V49" s="39" t="s">
        <v>97</v>
      </c>
      <c r="W49" s="45"/>
      <c r="X49" s="10"/>
      <c r="Y49" s="10"/>
      <c r="Z49" s="46" t="s">
        <v>98</v>
      </c>
      <c r="AB49" s="47" t="s">
        <v>83</v>
      </c>
    </row>
    <row r="50" spans="1:28">
      <c r="A50" s="4"/>
      <c r="B50" s="48" t="s">
        <v>99</v>
      </c>
      <c r="C50" s="167"/>
      <c r="D50" s="49" t="s">
        <v>100</v>
      </c>
      <c r="E50" s="50"/>
      <c r="F50" s="168" t="s">
        <v>101</v>
      </c>
      <c r="G50" s="51" t="s">
        <v>102</v>
      </c>
      <c r="H50" s="51"/>
      <c r="I50" s="52" t="s">
        <v>102</v>
      </c>
      <c r="J50" s="169" t="s">
        <v>102</v>
      </c>
      <c r="K50" s="53"/>
      <c r="L50" s="53" t="s">
        <v>102</v>
      </c>
      <c r="M50" s="169" t="s">
        <v>102</v>
      </c>
      <c r="N50" s="53"/>
      <c r="O50" s="53" t="s">
        <v>102</v>
      </c>
      <c r="P50" s="169" t="s">
        <v>102</v>
      </c>
      <c r="Q50" s="53"/>
      <c r="R50" s="54" t="s">
        <v>102</v>
      </c>
      <c r="S50" s="48" t="s">
        <v>103</v>
      </c>
      <c r="T50" s="170" t="s">
        <v>104</v>
      </c>
      <c r="U50" s="170" t="s">
        <v>105</v>
      </c>
      <c r="V50" s="170" t="s">
        <v>106</v>
      </c>
      <c r="W50" s="170" t="s">
        <v>107</v>
      </c>
      <c r="X50" s="55"/>
      <c r="Y50" s="56"/>
      <c r="Z50" s="57" t="s">
        <v>108</v>
      </c>
      <c r="AB50" s="58"/>
    </row>
    <row r="51" spans="1:28">
      <c r="A51" s="4"/>
      <c r="B51" s="86" t="s">
        <v>109</v>
      </c>
      <c r="C51" s="87">
        <v>0.25</v>
      </c>
      <c r="D51" s="88" t="s">
        <v>110</v>
      </c>
      <c r="E51" s="88">
        <v>0.61458333333333304</v>
      </c>
      <c r="F51" s="89">
        <f t="shared" ref="F51:F58" si="19">(E51-C51)</f>
        <v>0.36458333333333304</v>
      </c>
      <c r="G51" s="88"/>
      <c r="H51" s="88" t="s">
        <v>110</v>
      </c>
      <c r="I51" s="90"/>
      <c r="J51" s="91"/>
      <c r="K51" s="91" t="s">
        <v>110</v>
      </c>
      <c r="L51" s="183"/>
      <c r="M51" s="184">
        <v>0.48263888888888901</v>
      </c>
      <c r="N51" s="91" t="s">
        <v>110</v>
      </c>
      <c r="O51" s="91">
        <v>0.53125</v>
      </c>
      <c r="P51" s="184"/>
      <c r="Q51" s="91" t="s">
        <v>110</v>
      </c>
      <c r="R51" s="91"/>
      <c r="S51" s="197">
        <f t="shared" ref="S51:S58" si="20">(F51-((I51-G51)))</f>
        <v>0.36458333333333304</v>
      </c>
      <c r="T51" s="198">
        <f t="shared" ref="T51:T58" si="21">(F51-((I51-G51)+(L51-J51)+(O51-M51)+(R51-P51)))*24</f>
        <v>7.5833333333333286</v>
      </c>
      <c r="U51" s="93">
        <f t="shared" ref="U51:U58" si="22">(($J$13+C51)+($L$13-E51))</f>
        <v>0.63541666666666696</v>
      </c>
      <c r="V51" s="178">
        <f t="shared" ref="V51:V58" si="23">(I51-G51)</f>
        <v>0</v>
      </c>
      <c r="W51" s="199">
        <f t="shared" ref="W51:W58" si="24">(V51+U51)</f>
        <v>0.63541666666666696</v>
      </c>
      <c r="X51" s="69"/>
      <c r="Y51" s="62"/>
      <c r="Z51" s="187">
        <f>SUM(($J$13+C51)+($L$13-E58))</f>
        <v>0.38194444444444398</v>
      </c>
      <c r="AB51" s="176"/>
    </row>
    <row r="52" spans="1:28">
      <c r="A52" s="4"/>
      <c r="B52" s="94" t="s">
        <v>109</v>
      </c>
      <c r="C52" s="95">
        <v>0.60416666666666696</v>
      </c>
      <c r="D52" s="96" t="s">
        <v>110</v>
      </c>
      <c r="E52" s="96">
        <v>0.89583333333333304</v>
      </c>
      <c r="F52" s="97">
        <f t="shared" si="19"/>
        <v>0.29166666666666607</v>
      </c>
      <c r="G52" s="96"/>
      <c r="H52" s="96" t="s">
        <v>110</v>
      </c>
      <c r="I52" s="98"/>
      <c r="J52" s="99"/>
      <c r="K52" s="99" t="s">
        <v>110</v>
      </c>
      <c r="L52" s="100"/>
      <c r="M52" s="101"/>
      <c r="N52" s="99" t="s">
        <v>110</v>
      </c>
      <c r="O52" s="99"/>
      <c r="P52" s="101"/>
      <c r="Q52" s="99" t="s">
        <v>110</v>
      </c>
      <c r="R52" s="100"/>
      <c r="S52" s="102">
        <f t="shared" si="20"/>
        <v>0.29166666666666607</v>
      </c>
      <c r="T52" s="103">
        <f t="shared" si="21"/>
        <v>6.9999999999999858</v>
      </c>
      <c r="U52" s="104">
        <f t="shared" si="22"/>
        <v>0.70833333333333393</v>
      </c>
      <c r="V52" s="94">
        <f t="shared" si="23"/>
        <v>0</v>
      </c>
      <c r="W52" s="94">
        <f t="shared" si="24"/>
        <v>0.70833333333333393</v>
      </c>
      <c r="X52" s="69"/>
      <c r="Y52" s="62"/>
      <c r="Z52" s="105">
        <f>SUM(($J$13+C52)+($L$13-E47))</f>
        <v>1.604166666666667</v>
      </c>
      <c r="AB52" s="176"/>
    </row>
    <row r="53" spans="1:28">
      <c r="A53" s="4" t="s">
        <v>64</v>
      </c>
      <c r="B53" s="174" t="s">
        <v>138</v>
      </c>
      <c r="C53" s="60">
        <v>0.25</v>
      </c>
      <c r="D53" s="61" t="s">
        <v>110</v>
      </c>
      <c r="E53" s="61">
        <v>0.87847222222222199</v>
      </c>
      <c r="F53" s="63">
        <f t="shared" si="19"/>
        <v>0.62847222222222199</v>
      </c>
      <c r="G53" s="61">
        <v>0.48611111111111099</v>
      </c>
      <c r="H53" s="61" t="s">
        <v>110</v>
      </c>
      <c r="I53" s="64">
        <v>0.53125</v>
      </c>
      <c r="J53" s="70"/>
      <c r="K53" s="70" t="s">
        <v>110</v>
      </c>
      <c r="L53" s="66"/>
      <c r="M53" s="171"/>
      <c r="N53" s="70" t="s">
        <v>110</v>
      </c>
      <c r="O53" s="70"/>
      <c r="P53" s="171"/>
      <c r="Q53" s="70" t="s">
        <v>110</v>
      </c>
      <c r="R53" s="66"/>
      <c r="S53" s="172">
        <f t="shared" si="20"/>
        <v>0.58333333333333304</v>
      </c>
      <c r="T53" s="173">
        <f t="shared" si="21"/>
        <v>13.999999999999993</v>
      </c>
      <c r="U53" s="68">
        <f t="shared" si="22"/>
        <v>0.37152777777777801</v>
      </c>
      <c r="V53" s="174">
        <f t="shared" si="23"/>
        <v>4.5138888888889006E-2</v>
      </c>
      <c r="W53" s="174">
        <f t="shared" si="24"/>
        <v>0.41666666666666702</v>
      </c>
      <c r="X53" s="69"/>
      <c r="Y53" s="62"/>
      <c r="Z53" s="175">
        <f t="shared" ref="Z53:Z58" si="25">SUM(($J$13+C53)+($L$13-E52))</f>
        <v>0.35416666666666696</v>
      </c>
      <c r="AB53" s="176"/>
    </row>
    <row r="54" spans="1:28">
      <c r="A54" s="4" t="s">
        <v>64</v>
      </c>
      <c r="B54" s="174" t="s">
        <v>139</v>
      </c>
      <c r="C54" s="167">
        <v>0.23263888888888901</v>
      </c>
      <c r="D54" s="71" t="s">
        <v>110</v>
      </c>
      <c r="E54" s="71">
        <v>0.86458333333333304</v>
      </c>
      <c r="F54" s="177">
        <f t="shared" si="19"/>
        <v>0.63194444444444398</v>
      </c>
      <c r="G54" s="71">
        <v>0.48263888888888901</v>
      </c>
      <c r="H54" s="71" t="s">
        <v>110</v>
      </c>
      <c r="I54" s="72">
        <v>0.53125</v>
      </c>
      <c r="J54" s="70"/>
      <c r="K54" s="70" t="s">
        <v>110</v>
      </c>
      <c r="L54" s="66"/>
      <c r="M54" s="171"/>
      <c r="N54" s="70" t="s">
        <v>110</v>
      </c>
      <c r="O54" s="70"/>
      <c r="P54" s="171"/>
      <c r="Q54" s="70" t="s">
        <v>110</v>
      </c>
      <c r="R54" s="66"/>
      <c r="S54" s="172">
        <f t="shared" si="20"/>
        <v>0.58333333333333304</v>
      </c>
      <c r="T54" s="173">
        <f t="shared" si="21"/>
        <v>13.999999999999993</v>
      </c>
      <c r="U54" s="73">
        <f t="shared" si="22"/>
        <v>0.36805555555555597</v>
      </c>
      <c r="V54" s="174">
        <f t="shared" si="23"/>
        <v>4.8611111111110994E-2</v>
      </c>
      <c r="W54" s="174">
        <f t="shared" si="24"/>
        <v>0.41666666666666696</v>
      </c>
      <c r="X54" s="69"/>
      <c r="Y54" s="62"/>
      <c r="Z54" s="175">
        <f t="shared" si="25"/>
        <v>0.35416666666666702</v>
      </c>
      <c r="AB54" s="176"/>
    </row>
    <row r="55" spans="1:28">
      <c r="A55" s="4"/>
      <c r="B55" s="178" t="s">
        <v>140</v>
      </c>
      <c r="C55" s="87">
        <v>0.21875</v>
      </c>
      <c r="D55" s="88" t="s">
        <v>110</v>
      </c>
      <c r="E55" s="88">
        <v>0.79166666666666696</v>
      </c>
      <c r="F55" s="179">
        <f t="shared" si="19"/>
        <v>0.57291666666666696</v>
      </c>
      <c r="G55" s="180">
        <v>0.48263888888888901</v>
      </c>
      <c r="H55" s="180" t="s">
        <v>110</v>
      </c>
      <c r="I55" s="181">
        <v>0.53125</v>
      </c>
      <c r="J55" s="182"/>
      <c r="K55" s="182" t="s">
        <v>110</v>
      </c>
      <c r="L55" s="183"/>
      <c r="M55" s="184"/>
      <c r="N55" s="182" t="s">
        <v>110</v>
      </c>
      <c r="O55" s="182"/>
      <c r="P55" s="184"/>
      <c r="Q55" s="182" t="s">
        <v>110</v>
      </c>
      <c r="R55" s="183"/>
      <c r="S55" s="185">
        <f t="shared" si="20"/>
        <v>0.52430555555555602</v>
      </c>
      <c r="T55" s="186">
        <f t="shared" si="21"/>
        <v>12.583333333333345</v>
      </c>
      <c r="U55" s="93">
        <f t="shared" si="22"/>
        <v>0.42708333333333304</v>
      </c>
      <c r="V55" s="178">
        <f t="shared" si="23"/>
        <v>4.8611111111110994E-2</v>
      </c>
      <c r="W55" s="178">
        <f t="shared" si="24"/>
        <v>0.47569444444444403</v>
      </c>
      <c r="X55" s="69"/>
      <c r="Y55" s="62"/>
      <c r="Z55" s="187">
        <f t="shared" si="25"/>
        <v>0.35416666666666696</v>
      </c>
      <c r="AB55" s="176"/>
    </row>
    <row r="56" spans="1:28">
      <c r="A56" s="4"/>
      <c r="B56" s="94" t="s">
        <v>115</v>
      </c>
      <c r="C56" s="95">
        <v>0.25</v>
      </c>
      <c r="D56" s="96" t="s">
        <v>110</v>
      </c>
      <c r="E56" s="96">
        <v>0.87847222222222199</v>
      </c>
      <c r="F56" s="97">
        <f t="shared" si="19"/>
        <v>0.62847222222222199</v>
      </c>
      <c r="G56" s="96">
        <v>0.4861111111111111</v>
      </c>
      <c r="H56" s="96" t="s">
        <v>110</v>
      </c>
      <c r="I56" s="98">
        <v>0.53125</v>
      </c>
      <c r="J56" s="99"/>
      <c r="K56" s="99" t="s">
        <v>110</v>
      </c>
      <c r="L56" s="100"/>
      <c r="M56" s="101"/>
      <c r="N56" s="99" t="s">
        <v>110</v>
      </c>
      <c r="O56" s="99"/>
      <c r="P56" s="101"/>
      <c r="Q56" s="99" t="s">
        <v>110</v>
      </c>
      <c r="R56" s="100"/>
      <c r="S56" s="108">
        <f t="shared" si="20"/>
        <v>0.58333333333333304</v>
      </c>
      <c r="T56" s="109">
        <f t="shared" si="21"/>
        <v>13.999999999999993</v>
      </c>
      <c r="U56" s="104">
        <f t="shared" si="22"/>
        <v>0.37152777777777801</v>
      </c>
      <c r="V56" s="94">
        <f t="shared" si="23"/>
        <v>4.5138888888888895E-2</v>
      </c>
      <c r="W56" s="110">
        <f t="shared" si="24"/>
        <v>0.41666666666666691</v>
      </c>
      <c r="X56" s="69"/>
      <c r="Y56" s="62"/>
      <c r="Z56" s="105">
        <f t="shared" si="25"/>
        <v>0.45833333333333304</v>
      </c>
      <c r="AB56" s="176"/>
    </row>
    <row r="57" spans="1:28">
      <c r="A57" s="4"/>
      <c r="B57" s="59" t="s">
        <v>116</v>
      </c>
      <c r="C57" s="74">
        <v>0.28125</v>
      </c>
      <c r="D57" s="61" t="s">
        <v>110</v>
      </c>
      <c r="E57" s="62">
        <v>0.85416666666666696</v>
      </c>
      <c r="F57" s="63">
        <f t="shared" si="19"/>
        <v>0.57291666666666696</v>
      </c>
      <c r="G57" s="61"/>
      <c r="H57" s="61" t="s">
        <v>110</v>
      </c>
      <c r="I57" s="64"/>
      <c r="J57" s="65"/>
      <c r="K57" s="65" t="s">
        <v>110</v>
      </c>
      <c r="L57" s="75"/>
      <c r="M57" s="67"/>
      <c r="N57" s="65" t="s">
        <v>110</v>
      </c>
      <c r="O57" s="65"/>
      <c r="P57" s="67"/>
      <c r="Q57" s="65" t="s">
        <v>110</v>
      </c>
      <c r="R57" s="66"/>
      <c r="S57" s="200">
        <f t="shared" si="20"/>
        <v>0.57291666666666696</v>
      </c>
      <c r="T57" s="201">
        <f t="shared" si="21"/>
        <v>13.750000000000007</v>
      </c>
      <c r="U57" s="68">
        <f t="shared" si="22"/>
        <v>0.42708333333333304</v>
      </c>
      <c r="V57" s="174">
        <f t="shared" si="23"/>
        <v>0</v>
      </c>
      <c r="W57" s="202">
        <f t="shared" si="24"/>
        <v>0.42708333333333304</v>
      </c>
      <c r="X57" s="69"/>
      <c r="Y57" s="62"/>
      <c r="Z57" s="175">
        <f t="shared" si="25"/>
        <v>0.40277777777777801</v>
      </c>
      <c r="AB57" s="176"/>
    </row>
    <row r="58" spans="1:28">
      <c r="A58" s="4"/>
      <c r="B58" s="174" t="s">
        <v>118</v>
      </c>
      <c r="C58" s="74">
        <v>0.39236111111111099</v>
      </c>
      <c r="D58" s="61" t="s">
        <v>110</v>
      </c>
      <c r="E58" s="62">
        <v>0.86805555555555602</v>
      </c>
      <c r="F58" s="63">
        <f t="shared" si="19"/>
        <v>0.47569444444444503</v>
      </c>
      <c r="G58" s="61"/>
      <c r="H58" s="61" t="s">
        <v>110</v>
      </c>
      <c r="I58" s="64"/>
      <c r="J58" s="70"/>
      <c r="K58" s="70" t="s">
        <v>110</v>
      </c>
      <c r="L58" s="66"/>
      <c r="M58" s="171"/>
      <c r="N58" s="70" t="s">
        <v>110</v>
      </c>
      <c r="O58" s="70"/>
      <c r="P58" s="171"/>
      <c r="Q58" s="70" t="s">
        <v>110</v>
      </c>
      <c r="R58" s="66"/>
      <c r="S58" s="200">
        <f t="shared" si="20"/>
        <v>0.47569444444444503</v>
      </c>
      <c r="T58" s="201">
        <f t="shared" si="21"/>
        <v>11.41666666666668</v>
      </c>
      <c r="U58" s="68">
        <f t="shared" si="22"/>
        <v>0.52430555555555491</v>
      </c>
      <c r="V58" s="174">
        <f t="shared" si="23"/>
        <v>0</v>
      </c>
      <c r="W58" s="202">
        <f t="shared" si="24"/>
        <v>0.52430555555555491</v>
      </c>
      <c r="X58" s="69"/>
      <c r="Y58" s="6"/>
      <c r="Z58" s="187">
        <f t="shared" si="25"/>
        <v>0.53819444444444398</v>
      </c>
      <c r="AB58" s="176"/>
    </row>
    <row r="59" spans="1:28">
      <c r="A59" s="4"/>
      <c r="B59" s="81"/>
      <c r="C59" s="106" t="s">
        <v>141</v>
      </c>
      <c r="D59" s="84"/>
      <c r="E59" s="84"/>
      <c r="F59" s="84"/>
      <c r="G59" s="84"/>
      <c r="H59" s="84"/>
      <c r="I59" s="84"/>
      <c r="J59" s="4"/>
      <c r="K59" s="4"/>
      <c r="L59" s="4"/>
      <c r="M59" s="4"/>
      <c r="N59" s="4"/>
      <c r="O59" s="4"/>
      <c r="P59" s="4"/>
      <c r="Q59" s="4"/>
      <c r="R59" s="8" t="s">
        <v>143</v>
      </c>
      <c r="S59" s="76">
        <f>SUM(S52:S55)*24</f>
        <v>47.583333333333314</v>
      </c>
      <c r="T59" s="77">
        <f>SUM(T52:T55)</f>
        <v>47.583333333333314</v>
      </c>
      <c r="U59" s="6"/>
      <c r="V59" s="4"/>
      <c r="W59" s="78">
        <f>SUM(W52:W55)*24</f>
        <v>48.416666666666686</v>
      </c>
      <c r="X59" s="79"/>
      <c r="Y59" s="79"/>
      <c r="Z59" s="19"/>
    </row>
    <row r="60" spans="1:28">
      <c r="C60" s="81"/>
      <c r="R60" s="111" t="s">
        <v>144</v>
      </c>
      <c r="S60" s="112">
        <f>SUM(S51,S56:S58)*24</f>
        <v>47.916666666666671</v>
      </c>
      <c r="T60" s="113">
        <f>SUM(T51,T56:T58)</f>
        <v>46.750000000000007</v>
      </c>
      <c r="U60" s="6"/>
      <c r="V60" s="4"/>
      <c r="W60" s="113">
        <f>SUM(W51,W56:W58)*24</f>
        <v>48.083333333333329</v>
      </c>
    </row>
    <row r="61" spans="1:28">
      <c r="C61" s="81"/>
    </row>
    <row r="62" spans="1:28"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</row>
    <row r="63" spans="1:28">
      <c r="A63" s="4"/>
      <c r="B63" s="193" t="s">
        <v>261</v>
      </c>
      <c r="C63" s="167">
        <v>0.25</v>
      </c>
      <c r="D63" s="71" t="s">
        <v>110</v>
      </c>
      <c r="E63" s="50">
        <v>0.61458333333333304</v>
      </c>
      <c r="F63" s="177">
        <f>(E63-C63)</f>
        <v>0.36458333333333304</v>
      </c>
      <c r="G63" s="71"/>
      <c r="H63" s="71" t="s">
        <v>110</v>
      </c>
      <c r="I63" s="72"/>
      <c r="J63" s="70"/>
      <c r="K63" s="70" t="s">
        <v>110</v>
      </c>
      <c r="L63" s="66"/>
      <c r="M63" s="171"/>
      <c r="N63" s="70" t="s">
        <v>110</v>
      </c>
      <c r="O63" s="70"/>
      <c r="P63" s="171"/>
      <c r="Q63" s="70" t="s">
        <v>110</v>
      </c>
      <c r="R63" s="66"/>
      <c r="S63" s="172">
        <f>(F63-((I63-G63)))</f>
        <v>0.36458333333333304</v>
      </c>
      <c r="T63" s="173">
        <f>(F63-((I63-G63)+(L63-J63)+(O63-M63)+(R63-P63)))*24</f>
        <v>8.7499999999999929</v>
      </c>
      <c r="U63" s="68">
        <f>(($J$13+C63)+($L$13-E63))</f>
        <v>0.63541666666666696</v>
      </c>
      <c r="V63" s="174">
        <f>(I63-G63)</f>
        <v>0</v>
      </c>
      <c r="W63" s="174">
        <f>(V63+U63)</f>
        <v>0.63541666666666696</v>
      </c>
      <c r="X63" s="69"/>
      <c r="Y63" s="62"/>
      <c r="Z63" s="175">
        <f>SUM(($J$13+C63)+($L$13-E58))</f>
        <v>0.38194444444444398</v>
      </c>
      <c r="AB63" s="176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7"/>
  <sheetViews>
    <sheetView zoomScaleNormal="100" workbookViewId="0">
      <selection activeCell="AE12" sqref="AE1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70</v>
      </c>
      <c r="F5" s="13" t="s">
        <v>71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73</v>
      </c>
      <c r="P5" s="6"/>
      <c r="Q5" s="4"/>
      <c r="R5" s="11" t="s">
        <v>74</v>
      </c>
      <c r="S5" s="13"/>
      <c r="T5" s="15" t="s">
        <v>75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">
        <v>79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">
        <v>81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90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59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</v>
      </c>
      <c r="T16" s="173">
        <f t="shared" ref="T16:T22" si="2">(F16-((I16-G16)+(L16-J16)+(O16-M16)+(R16-P16)))*24</f>
        <v>0</v>
      </c>
      <c r="U16" s="68">
        <f t="shared" ref="U16:U22" si="3">(($J$13+C16)+($L$13-E16))</f>
        <v>1</v>
      </c>
      <c r="V16" s="174">
        <f t="shared" ref="V16:V22" si="4">(I16-G16)</f>
        <v>0</v>
      </c>
      <c r="W16" s="174">
        <f t="shared" ref="W16:W22" si="5">(V16+U16)</f>
        <v>1</v>
      </c>
      <c r="X16" s="69"/>
      <c r="Y16" s="62"/>
      <c r="Z16" s="175">
        <f>SUM(($J$13+C16)+($L$13-E12))</f>
        <v>1</v>
      </c>
      <c r="AB16" s="176"/>
    </row>
    <row r="17" spans="1:28">
      <c r="A17" s="4"/>
      <c r="B17" s="59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171"/>
      <c r="N17" s="65" t="s">
        <v>110</v>
      </c>
      <c r="O17" s="70"/>
      <c r="P17" s="67"/>
      <c r="Q17" s="65" t="s">
        <v>110</v>
      </c>
      <c r="R17" s="66"/>
      <c r="S17" s="172">
        <f t="shared" si="1"/>
        <v>0</v>
      </c>
      <c r="T17" s="173">
        <f t="shared" si="2"/>
        <v>0</v>
      </c>
      <c r="U17" s="68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 t="shared" ref="Z17:Z22" si="6">SUM(($J$13+C17)+($L$13-E16))</f>
        <v>1</v>
      </c>
      <c r="AB17" s="176"/>
    </row>
    <row r="18" spans="1:28">
      <c r="A18" s="4"/>
      <c r="B18" s="174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171"/>
      <c r="N18" s="70" t="s">
        <v>110</v>
      </c>
      <c r="O18" s="70"/>
      <c r="P18" s="67"/>
      <c r="Q18" s="65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 t="shared" si="6"/>
        <v>1</v>
      </c>
      <c r="AB18" s="176"/>
    </row>
    <row r="19" spans="1:28">
      <c r="A19" s="4"/>
      <c r="B19" s="174" t="s">
        <v>113</v>
      </c>
      <c r="C19" s="167">
        <v>0.6875</v>
      </c>
      <c r="D19" s="71" t="s">
        <v>110</v>
      </c>
      <c r="E19" s="50">
        <v>0.95833333333333304</v>
      </c>
      <c r="F19" s="177">
        <f t="shared" si="0"/>
        <v>0.27083333333333304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0.27083333333333304</v>
      </c>
      <c r="T19" s="173">
        <f t="shared" si="2"/>
        <v>6.4999999999999929</v>
      </c>
      <c r="U19" s="73">
        <f t="shared" si="3"/>
        <v>0.72916666666666696</v>
      </c>
      <c r="V19" s="174">
        <f t="shared" si="4"/>
        <v>0</v>
      </c>
      <c r="W19" s="174">
        <f t="shared" si="5"/>
        <v>0.72916666666666696</v>
      </c>
      <c r="X19" s="69"/>
      <c r="Y19" s="62"/>
      <c r="Z19" s="175">
        <f t="shared" si="6"/>
        <v>1.6875</v>
      </c>
      <c r="AB19" s="196" t="s">
        <v>114</v>
      </c>
    </row>
    <row r="20" spans="1:28">
      <c r="A20" s="4"/>
      <c r="B20" s="174" t="s">
        <v>115</v>
      </c>
      <c r="C20" s="60">
        <v>0.6875</v>
      </c>
      <c r="D20" s="61" t="s">
        <v>110</v>
      </c>
      <c r="E20" s="62">
        <v>0.95833333333333304</v>
      </c>
      <c r="F20" s="177">
        <f t="shared" si="0"/>
        <v>0.27083333333333304</v>
      </c>
      <c r="G20" s="71"/>
      <c r="H20" s="71" t="s">
        <v>110</v>
      </c>
      <c r="I20" s="72"/>
      <c r="J20" s="70"/>
      <c r="K20" s="70" t="s">
        <v>110</v>
      </c>
      <c r="L20" s="66"/>
      <c r="M20" s="171"/>
      <c r="N20" s="70" t="s">
        <v>110</v>
      </c>
      <c r="O20" s="70"/>
      <c r="P20" s="67"/>
      <c r="Q20" s="65" t="s">
        <v>110</v>
      </c>
      <c r="R20" s="66"/>
      <c r="S20" s="172">
        <f t="shared" si="1"/>
        <v>0.27083333333333304</v>
      </c>
      <c r="T20" s="173">
        <f t="shared" si="2"/>
        <v>6.4999999999999929</v>
      </c>
      <c r="U20" s="68">
        <f t="shared" si="3"/>
        <v>0.72916666666666696</v>
      </c>
      <c r="V20" s="174">
        <f t="shared" si="4"/>
        <v>0</v>
      </c>
      <c r="W20" s="174">
        <f t="shared" si="5"/>
        <v>0.72916666666666696</v>
      </c>
      <c r="X20" s="69"/>
      <c r="Y20" s="62"/>
      <c r="Z20" s="175">
        <f t="shared" si="6"/>
        <v>0.72916666666666696</v>
      </c>
      <c r="AB20" s="196" t="s">
        <v>114</v>
      </c>
    </row>
    <row r="21" spans="1:28">
      <c r="A21" s="4"/>
      <c r="B21" s="59" t="s">
        <v>116</v>
      </c>
      <c r="C21" s="74">
        <v>0.39583333333333298</v>
      </c>
      <c r="D21" s="61" t="s">
        <v>110</v>
      </c>
      <c r="E21" s="62">
        <v>0.78472222222222199</v>
      </c>
      <c r="F21" s="63">
        <f t="shared" si="0"/>
        <v>0.38888888888888901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0.38888888888888901</v>
      </c>
      <c r="T21" s="173">
        <f t="shared" si="2"/>
        <v>9.3333333333333357</v>
      </c>
      <c r="U21" s="68">
        <f t="shared" si="3"/>
        <v>0.61111111111111094</v>
      </c>
      <c r="V21" s="174">
        <f t="shared" si="4"/>
        <v>0</v>
      </c>
      <c r="W21" s="174">
        <f t="shared" si="5"/>
        <v>0.61111111111111094</v>
      </c>
      <c r="X21" s="69"/>
      <c r="Y21" s="62"/>
      <c r="Z21" s="175">
        <f t="shared" si="6"/>
        <v>0.43749999999999994</v>
      </c>
      <c r="AB21" s="196" t="s">
        <v>117</v>
      </c>
    </row>
    <row r="22" spans="1:28">
      <c r="A22" s="4"/>
      <c r="B22" s="174" t="s">
        <v>118</v>
      </c>
      <c r="C22" s="74">
        <v>0.47916666666666702</v>
      </c>
      <c r="D22" s="61" t="s">
        <v>110</v>
      </c>
      <c r="E22" s="62">
        <v>0.82986111111111105</v>
      </c>
      <c r="F22" s="63">
        <f t="shared" si="0"/>
        <v>0.35069444444444403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0.35069444444444403</v>
      </c>
      <c r="T22" s="173">
        <f t="shared" si="2"/>
        <v>8.4166666666666572</v>
      </c>
      <c r="U22" s="68">
        <f t="shared" si="3"/>
        <v>0.64930555555555602</v>
      </c>
      <c r="V22" s="174">
        <f t="shared" si="4"/>
        <v>0</v>
      </c>
      <c r="W22" s="174">
        <f t="shared" si="5"/>
        <v>0.64930555555555602</v>
      </c>
      <c r="X22" s="69"/>
      <c r="Y22" s="6"/>
      <c r="Z22" s="187">
        <f t="shared" si="6"/>
        <v>0.69444444444444509</v>
      </c>
      <c r="AB22" s="196" t="s">
        <v>114</v>
      </c>
    </row>
    <row r="23" spans="1:2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30.749999999999979</v>
      </c>
      <c r="T23" s="77">
        <f>SUM(T16:T22)</f>
        <v>30.749999999999979</v>
      </c>
      <c r="U23" s="6"/>
      <c r="V23" s="4"/>
      <c r="W23" s="78">
        <f>SUM(W16:W22)*24</f>
        <v>137.25000000000003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166" t="s">
        <v>119</v>
      </c>
      <c r="C26" s="167">
        <v>0.66666666666666696</v>
      </c>
      <c r="D26" s="71" t="s">
        <v>110</v>
      </c>
      <c r="E26" s="71">
        <v>1</v>
      </c>
      <c r="F26" s="177">
        <f>(E26-C26)</f>
        <v>0.33333333333333304</v>
      </c>
      <c r="G26" s="71"/>
      <c r="H26" s="71" t="s">
        <v>110</v>
      </c>
      <c r="I26" s="72"/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>(F26-((I26-G26)))</f>
        <v>0.33333333333333304</v>
      </c>
      <c r="T26" s="173">
        <f>(F26-((I26-G26)+(L26-J26)+(O26-M26)+(R26-P26)))*24</f>
        <v>7.9999999999999929</v>
      </c>
      <c r="U26" s="73">
        <f>(($J$13+C26)+($L$13-E26))</f>
        <v>0.66666666666666696</v>
      </c>
      <c r="V26" s="174">
        <f>(I26-G26)</f>
        <v>0</v>
      </c>
      <c r="W26" s="174">
        <f>(V26+U26)</f>
        <v>0.66666666666666696</v>
      </c>
      <c r="X26" s="69"/>
      <c r="Y26" s="62"/>
      <c r="Z26" s="175">
        <f>SUM(($J$13+C26)+($L$13-E25))</f>
        <v>1.666666666666667</v>
      </c>
      <c r="AB26" s="176" t="s">
        <v>114</v>
      </c>
    </row>
    <row r="27" spans="1:28">
      <c r="A27" s="4"/>
      <c r="B27" s="193" t="s">
        <v>120</v>
      </c>
      <c r="C27" s="167"/>
      <c r="D27" s="71" t="s">
        <v>110</v>
      </c>
      <c r="E27" s="71"/>
      <c r="F27" s="177">
        <f>(E27-C27)</f>
        <v>0</v>
      </c>
      <c r="G27" s="71"/>
      <c r="H27" s="71" t="s">
        <v>110</v>
      </c>
      <c r="I27" s="72"/>
      <c r="J27" s="70"/>
      <c r="K27" s="70" t="s">
        <v>110</v>
      </c>
      <c r="L27" s="66"/>
      <c r="M27" s="171"/>
      <c r="N27" s="70" t="s">
        <v>110</v>
      </c>
      <c r="O27" s="70"/>
      <c r="P27" s="171"/>
      <c r="Q27" s="70" t="s">
        <v>110</v>
      </c>
      <c r="R27" s="66"/>
      <c r="S27" s="172">
        <f>(F27-((I27-G27)))</f>
        <v>0</v>
      </c>
      <c r="T27" s="173">
        <f>(F27-((I27-G27)+(L27-J27)+(O27-M27)+(R27-P27)))*24</f>
        <v>0</v>
      </c>
      <c r="U27" s="73">
        <f>(($J$13+C27)+($L$13-E27))</f>
        <v>1</v>
      </c>
      <c r="V27" s="174">
        <f>(I27-G27)</f>
        <v>0</v>
      </c>
      <c r="W27" s="174">
        <f>(V27+U27)</f>
        <v>1</v>
      </c>
      <c r="X27" s="69"/>
      <c r="Y27" s="62"/>
      <c r="Z27" s="175">
        <f>SUM(($J$13+C27)+($L$13-E21))</f>
        <v>0.21527777777777801</v>
      </c>
      <c r="AB27" s="176" t="s">
        <v>114</v>
      </c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28"/>
  <sheetViews>
    <sheetView zoomScaleNormal="100" workbookViewId="0">
      <selection activeCell="Z3" sqref="Z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83"/>
      <c r="Z4" s="6"/>
    </row>
    <row r="5" spans="1:28">
      <c r="A5" s="4"/>
      <c r="B5" s="11" t="s">
        <v>69</v>
      </c>
      <c r="C5" s="12"/>
      <c r="D5" s="12"/>
      <c r="E5" s="13" t="s">
        <v>128</v>
      </c>
      <c r="F5" s="13" t="s">
        <v>262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263</v>
      </c>
      <c r="P5" s="6"/>
      <c r="Q5" s="4"/>
      <c r="R5" s="11" t="s">
        <v>74</v>
      </c>
      <c r="S5" s="13"/>
      <c r="T5" s="15" t="s">
        <v>264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265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74"/>
      <c r="D16" s="61" t="s">
        <v>110</v>
      </c>
      <c r="E16" s="61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</v>
      </c>
      <c r="T16" s="173">
        <f t="shared" ref="T16:T22" si="2">(F16-((I16-G16)+(L16-J16)+(O16-M16)+(R16-P16)))*24</f>
        <v>0</v>
      </c>
      <c r="U16" s="68">
        <f t="shared" ref="U16:U22" si="3">(($J$13+C16)+($L$13-E16))</f>
        <v>1</v>
      </c>
      <c r="V16" s="174">
        <f t="shared" ref="V16:V22" si="4">(I16-G16)</f>
        <v>0</v>
      </c>
      <c r="W16" s="174">
        <f t="shared" ref="W16:W22" si="5">(V16+U16)</f>
        <v>1</v>
      </c>
      <c r="X16" s="69"/>
      <c r="Y16" s="62"/>
      <c r="Z16" s="175">
        <f>SUM(($J$13+C16)+($L$13-E12))</f>
        <v>1</v>
      </c>
      <c r="AB16" s="176"/>
    </row>
    <row r="17" spans="1:28">
      <c r="A17" s="4"/>
      <c r="B17" s="174" t="s">
        <v>111</v>
      </c>
      <c r="C17" s="74"/>
      <c r="D17" s="61" t="s">
        <v>110</v>
      </c>
      <c r="E17" s="61"/>
      <c r="F17" s="177">
        <f t="shared" si="0"/>
        <v>0</v>
      </c>
      <c r="G17" s="71"/>
      <c r="H17" s="71" t="s">
        <v>110</v>
      </c>
      <c r="I17" s="72"/>
      <c r="J17" s="70"/>
      <c r="K17" s="70" t="s">
        <v>110</v>
      </c>
      <c r="L17" s="66"/>
      <c r="M17" s="171"/>
      <c r="N17" s="70" t="s">
        <v>110</v>
      </c>
      <c r="O17" s="70"/>
      <c r="P17" s="171"/>
      <c r="Q17" s="70" t="s">
        <v>110</v>
      </c>
      <c r="R17" s="66"/>
      <c r="S17" s="172">
        <f t="shared" si="1"/>
        <v>0</v>
      </c>
      <c r="T17" s="173">
        <f t="shared" si="2"/>
        <v>0</v>
      </c>
      <c r="U17" s="68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>SUM(($J$13+C17)+($L$13-E12))</f>
        <v>1</v>
      </c>
      <c r="AB17" s="176"/>
    </row>
    <row r="18" spans="1:28">
      <c r="A18" s="4"/>
      <c r="B18" s="174" t="s">
        <v>112</v>
      </c>
      <c r="C18" s="74"/>
      <c r="D18" s="61" t="s">
        <v>110</v>
      </c>
      <c r="E18" s="61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171"/>
      <c r="N18" s="70" t="s">
        <v>110</v>
      </c>
      <c r="O18" s="70"/>
      <c r="P18" s="171"/>
      <c r="Q18" s="70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>SUM(($J$13+C18)+($L$13-E17))</f>
        <v>1</v>
      </c>
      <c r="AB18" s="176"/>
    </row>
    <row r="19" spans="1:28">
      <c r="A19" s="4"/>
      <c r="B19" s="174" t="s">
        <v>113</v>
      </c>
      <c r="C19" s="172"/>
      <c r="D19" s="71" t="s">
        <v>110</v>
      </c>
      <c r="E19" s="71"/>
      <c r="F19" s="177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</v>
      </c>
      <c r="T19" s="173">
        <f t="shared" si="2"/>
        <v>0</v>
      </c>
      <c r="U19" s="73">
        <f t="shared" si="3"/>
        <v>1</v>
      </c>
      <c r="V19" s="174">
        <f t="shared" si="4"/>
        <v>0</v>
      </c>
      <c r="W19" s="174">
        <f t="shared" si="5"/>
        <v>1</v>
      </c>
      <c r="X19" s="69"/>
      <c r="Y19" s="62"/>
      <c r="Z19" s="175">
        <f>SUM(($J$13+C19)+($L$13-E18))</f>
        <v>1</v>
      </c>
      <c r="AB19" s="176"/>
    </row>
    <row r="20" spans="1:28">
      <c r="A20" s="4"/>
      <c r="B20" s="174" t="s">
        <v>115</v>
      </c>
      <c r="C20" s="74">
        <v>0.45833333333333298</v>
      </c>
      <c r="D20" s="61" t="s">
        <v>110</v>
      </c>
      <c r="E20" s="61">
        <v>0.96527777777777801</v>
      </c>
      <c r="F20" s="177">
        <f t="shared" si="0"/>
        <v>0.50694444444444509</v>
      </c>
      <c r="G20" s="71"/>
      <c r="H20" s="71" t="s">
        <v>110</v>
      </c>
      <c r="I20" s="72"/>
      <c r="J20" s="70"/>
      <c r="K20" s="70" t="s">
        <v>110</v>
      </c>
      <c r="L20" s="66"/>
      <c r="M20" s="171"/>
      <c r="N20" s="70" t="s">
        <v>110</v>
      </c>
      <c r="O20" s="70"/>
      <c r="P20" s="171"/>
      <c r="Q20" s="70" t="s">
        <v>110</v>
      </c>
      <c r="R20" s="66"/>
      <c r="S20" s="172">
        <f t="shared" si="1"/>
        <v>0.50694444444444509</v>
      </c>
      <c r="T20" s="173">
        <f t="shared" si="2"/>
        <v>12.166666666666682</v>
      </c>
      <c r="U20" s="68">
        <f t="shared" si="3"/>
        <v>0.49305555555555497</v>
      </c>
      <c r="V20" s="174">
        <f t="shared" si="4"/>
        <v>0</v>
      </c>
      <c r="W20" s="174">
        <f t="shared" si="5"/>
        <v>0.49305555555555497</v>
      </c>
      <c r="X20" s="69"/>
      <c r="Y20" s="62"/>
      <c r="Z20" s="175">
        <f>SUM(($J$13+C20)+($L$13-E19))</f>
        <v>1.458333333333333</v>
      </c>
      <c r="AB20" s="176"/>
    </row>
    <row r="21" spans="1:28">
      <c r="A21" s="4"/>
      <c r="B21" s="59" t="s">
        <v>116</v>
      </c>
      <c r="C21" s="74">
        <v>0.38194444444444398</v>
      </c>
      <c r="D21" s="61" t="s">
        <v>110</v>
      </c>
      <c r="E21" s="61">
        <v>0.70138888888888895</v>
      </c>
      <c r="F21" s="63">
        <f t="shared" si="0"/>
        <v>0.31944444444444497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0.31944444444444497</v>
      </c>
      <c r="T21" s="173">
        <f t="shared" si="2"/>
        <v>7.6666666666666794</v>
      </c>
      <c r="U21" s="68">
        <f t="shared" si="3"/>
        <v>0.68055555555555503</v>
      </c>
      <c r="V21" s="174">
        <f t="shared" si="4"/>
        <v>0</v>
      </c>
      <c r="W21" s="174">
        <f t="shared" si="5"/>
        <v>0.68055555555555503</v>
      </c>
      <c r="X21" s="69"/>
      <c r="Y21" s="62"/>
      <c r="Z21" s="175">
        <f>SUM(($J$13+C21)+($L$13-E20))</f>
        <v>0.41666666666666596</v>
      </c>
      <c r="AB21" s="176"/>
    </row>
    <row r="22" spans="1:28">
      <c r="A22" s="4"/>
      <c r="B22" s="174" t="s">
        <v>118</v>
      </c>
      <c r="C22" s="74">
        <v>0.38194444444444398</v>
      </c>
      <c r="D22" s="61" t="s">
        <v>110</v>
      </c>
      <c r="E22" s="61">
        <v>0.65972222222222199</v>
      </c>
      <c r="F22" s="63">
        <f t="shared" si="0"/>
        <v>0.27777777777777801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0.27777777777777801</v>
      </c>
      <c r="T22" s="173">
        <f t="shared" si="2"/>
        <v>6.6666666666666723</v>
      </c>
      <c r="U22" s="68">
        <f t="shared" si="3"/>
        <v>0.72222222222222199</v>
      </c>
      <c r="V22" s="174">
        <f t="shared" si="4"/>
        <v>0</v>
      </c>
      <c r="W22" s="174">
        <f t="shared" si="5"/>
        <v>0.72222222222222199</v>
      </c>
      <c r="X22" s="69"/>
      <c r="Y22" s="6"/>
      <c r="Z22" s="187">
        <f>SUM(($J$13+C22)+($L$13-E21))</f>
        <v>0.68055555555555503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26.500000000000036</v>
      </c>
      <c r="T23" s="77">
        <f>SUM(T16:T22)</f>
        <v>26.500000000000032</v>
      </c>
      <c r="U23" s="6"/>
      <c r="V23" s="4"/>
      <c r="W23" s="78">
        <f>SUM(W16:W22)*24</f>
        <v>141.5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166" t="s">
        <v>145</v>
      </c>
      <c r="C26" s="172">
        <v>0.36458333333333298</v>
      </c>
      <c r="D26" s="71" t="s">
        <v>110</v>
      </c>
      <c r="E26" s="71">
        <v>0.50347222222222199</v>
      </c>
      <c r="F26" s="177">
        <f>(E26-C26)</f>
        <v>0.13888888888888901</v>
      </c>
      <c r="G26" s="71"/>
      <c r="H26" s="71" t="s">
        <v>110</v>
      </c>
      <c r="I26" s="72"/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>(F26-((I26-G26)))</f>
        <v>0.13888888888888901</v>
      </c>
      <c r="T26" s="173">
        <f>(F26-((I26-G26)+(L26-J26)+(O26-M26)+(R26-P26)))*24</f>
        <v>3.3333333333333361</v>
      </c>
      <c r="U26" s="73">
        <f>(($J$13+C26)+($L$13-E26))</f>
        <v>0.86111111111111094</v>
      </c>
      <c r="V26" s="174">
        <f>(I26-G26)</f>
        <v>0</v>
      </c>
      <c r="W26" s="174">
        <f>(V26+U26)</f>
        <v>0.86111111111111094</v>
      </c>
      <c r="X26" s="69"/>
      <c r="Y26" s="62"/>
      <c r="Z26" s="175">
        <v>0.61458333333333304</v>
      </c>
      <c r="AB26" s="176"/>
    </row>
    <row r="27" spans="1:28">
      <c r="A27" s="4"/>
      <c r="B27" s="166" t="s">
        <v>120</v>
      </c>
      <c r="C27" s="172">
        <v>0.5</v>
      </c>
      <c r="D27" s="71" t="s">
        <v>110</v>
      </c>
      <c r="E27" s="71">
        <v>0.80902777777777801</v>
      </c>
      <c r="F27" s="177">
        <f>(E27-C27)</f>
        <v>0.30902777777777801</v>
      </c>
      <c r="G27" s="71"/>
      <c r="H27" s="71" t="s">
        <v>110</v>
      </c>
      <c r="I27" s="72"/>
      <c r="J27" s="70"/>
      <c r="K27" s="70" t="s">
        <v>110</v>
      </c>
      <c r="L27" s="66"/>
      <c r="M27" s="171"/>
      <c r="N27" s="70" t="s">
        <v>110</v>
      </c>
      <c r="O27" s="70"/>
      <c r="P27" s="171"/>
      <c r="Q27" s="70" t="s">
        <v>110</v>
      </c>
      <c r="R27" s="66"/>
      <c r="S27" s="172">
        <f>(F27-((I27-G27)))</f>
        <v>0.30902777777777801</v>
      </c>
      <c r="T27" s="173">
        <f>(F27-((I27-G27)+(L27-J27)+(O27-M27)+(R27-P27)))*24</f>
        <v>7.4166666666666723</v>
      </c>
      <c r="U27" s="73">
        <f>(($J$13+C27)+($L$13-E27))</f>
        <v>0.69097222222222199</v>
      </c>
      <c r="V27" s="174">
        <f>(I27-G27)</f>
        <v>0</v>
      </c>
      <c r="W27" s="174">
        <f>(V27+U27)</f>
        <v>0.69097222222222199</v>
      </c>
      <c r="X27" s="69"/>
      <c r="Y27" s="62"/>
      <c r="Z27" s="175">
        <f>SUM(($J$13+C27)+($L$13-E25))</f>
        <v>1.5</v>
      </c>
      <c r="AB27" s="176"/>
    </row>
    <row r="28" spans="1:28">
      <c r="A28" s="4"/>
      <c r="B28" s="193" t="s">
        <v>266</v>
      </c>
      <c r="C28" s="172">
        <v>0.42708333333333298</v>
      </c>
      <c r="D28" s="71" t="s">
        <v>110</v>
      </c>
      <c r="E28" s="71">
        <v>0.79166666666666696</v>
      </c>
      <c r="F28" s="177">
        <f>(E28-C28)</f>
        <v>0.36458333333333398</v>
      </c>
      <c r="G28" s="71"/>
      <c r="H28" s="71" t="s">
        <v>110</v>
      </c>
      <c r="I28" s="72"/>
      <c r="J28" s="70"/>
      <c r="K28" s="70" t="s">
        <v>110</v>
      </c>
      <c r="L28" s="66"/>
      <c r="M28" s="171"/>
      <c r="N28" s="70" t="s">
        <v>110</v>
      </c>
      <c r="O28" s="70"/>
      <c r="P28" s="171"/>
      <c r="Q28" s="70" t="s">
        <v>110</v>
      </c>
      <c r="R28" s="66"/>
      <c r="S28" s="172">
        <f>(F28-((I28-G28)))</f>
        <v>0.36458333333333398</v>
      </c>
      <c r="T28" s="173">
        <f>(F28-((I28-G28)+(L28-J28)+(O28-M28)+(R28-P28)))*24</f>
        <v>8.750000000000016</v>
      </c>
      <c r="U28" s="73">
        <f>(($J$13+C28)+($L$13-E28))</f>
        <v>0.63541666666666607</v>
      </c>
      <c r="V28" s="174">
        <f>(I28-G28)</f>
        <v>0</v>
      </c>
      <c r="W28" s="174">
        <f>(V28+U28)</f>
        <v>0.63541666666666607</v>
      </c>
      <c r="X28" s="69"/>
      <c r="Y28" s="62"/>
      <c r="Z28" s="175">
        <f>SUM(($J$13+C28)+($L$13-E25))</f>
        <v>1.427083333333333</v>
      </c>
      <c r="AB28" s="176"/>
    </row>
  </sheetData>
  <pageMargins left="0.7" right="0.7" top="0.75" bottom="0.75" header="0.511811023622047" footer="0.3"/>
  <pageSetup paperSize="9" scale="94" orientation="landscape" horizontalDpi="300" verticalDpi="300"/>
  <headerFooter>
    <oddFooter>&amp;C_x005F_x000D_&amp;1#&amp;"Aptos,Normal"&amp;10&amp;Kff0000  C1 - Internal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49"/>
  <sheetViews>
    <sheetView topLeftCell="A14" zoomScaleNormal="100" workbookViewId="0">
      <selection activeCell="J43" sqref="J4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63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267</v>
      </c>
      <c r="P5" s="6"/>
      <c r="Q5" s="4"/>
      <c r="R5" s="11" t="s">
        <v>74</v>
      </c>
      <c r="S5" s="13"/>
      <c r="T5" s="15" t="s">
        <v>268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166" t="s">
        <v>145</v>
      </c>
      <c r="C14" s="172">
        <v>0.22916666666666699</v>
      </c>
      <c r="D14" s="71" t="s">
        <v>110</v>
      </c>
      <c r="E14" s="71">
        <v>0.89583333333333304</v>
      </c>
      <c r="F14" s="177">
        <f>(E14-C14)</f>
        <v>0.66666666666666607</v>
      </c>
      <c r="G14" s="71">
        <v>0.40277777777777801</v>
      </c>
      <c r="H14" s="71" t="s">
        <v>110</v>
      </c>
      <c r="I14" s="72">
        <v>0.53819444444444398</v>
      </c>
      <c r="J14" s="70"/>
      <c r="K14" s="70" t="s">
        <v>110</v>
      </c>
      <c r="L14" s="66"/>
      <c r="M14" s="171">
        <v>0.57291666666666696</v>
      </c>
      <c r="N14" s="70" t="s">
        <v>110</v>
      </c>
      <c r="O14" s="70">
        <v>0.59375</v>
      </c>
      <c r="P14" s="171"/>
      <c r="Q14" s="70" t="s">
        <v>110</v>
      </c>
      <c r="R14" s="66"/>
      <c r="S14" s="172">
        <f>(F14-((I14-G14)))</f>
        <v>0.53125000000000011</v>
      </c>
      <c r="T14" s="173">
        <f>(F14-((I14-G14)+(L14-J14)+(O14-M14)+(R14-P14)))*24</f>
        <v>12.250000000000011</v>
      </c>
      <c r="U14" s="73">
        <f>(($J$13+C14)+($L$13-E14))</f>
        <v>0.33333333333333393</v>
      </c>
      <c r="V14" s="174">
        <f>(I14-G14)</f>
        <v>0.13541666666666596</v>
      </c>
      <c r="W14" s="174">
        <f>(V14+U14)</f>
        <v>0.46874999999999989</v>
      </c>
      <c r="X14" s="69"/>
      <c r="Y14" s="62"/>
      <c r="Z14" s="175">
        <v>0.29513888888888901</v>
      </c>
      <c r="AB14" s="176"/>
    </row>
    <row r="17" spans="1:28">
      <c r="A17" s="4"/>
      <c r="B17" s="4"/>
      <c r="C17" s="128" t="s">
        <v>269</v>
      </c>
      <c r="D17" s="84"/>
      <c r="E17" s="84"/>
      <c r="F17" s="4"/>
      <c r="G17" s="4"/>
      <c r="H17" s="4"/>
      <c r="I17" s="4"/>
      <c r="J17" s="4"/>
      <c r="K17" s="4"/>
      <c r="L17" s="4"/>
      <c r="M17" s="36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8" hidden="1">
      <c r="A18" s="4"/>
      <c r="B18" s="4"/>
      <c r="C18" s="4"/>
      <c r="D18" s="4"/>
      <c r="E18" s="4"/>
      <c r="F18" s="4"/>
      <c r="G18" s="4"/>
      <c r="H18" s="4"/>
      <c r="I18" s="4"/>
      <c r="J18" s="36">
        <v>0</v>
      </c>
      <c r="K18" s="4"/>
      <c r="L18" s="36">
        <v>1</v>
      </c>
      <c r="M18" s="3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8">
      <c r="A19" s="4"/>
      <c r="B19" s="37"/>
      <c r="C19" s="164"/>
      <c r="D19" s="38"/>
      <c r="E19" s="39" t="s">
        <v>91</v>
      </c>
      <c r="F19" s="40"/>
      <c r="G19" s="41"/>
      <c r="H19" s="42" t="s">
        <v>92</v>
      </c>
      <c r="I19" s="40"/>
      <c r="J19" s="43"/>
      <c r="K19" s="43" t="s">
        <v>93</v>
      </c>
      <c r="L19" s="44"/>
      <c r="M19" s="165"/>
      <c r="N19" s="43" t="s">
        <v>93</v>
      </c>
      <c r="O19" s="43"/>
      <c r="P19" s="165"/>
      <c r="Q19" s="43" t="s">
        <v>94</v>
      </c>
      <c r="R19" s="43"/>
      <c r="S19" s="166" t="s">
        <v>95</v>
      </c>
      <c r="T19" s="45" t="s">
        <v>96</v>
      </c>
      <c r="U19" s="164"/>
      <c r="V19" s="39" t="s">
        <v>97</v>
      </c>
      <c r="W19" s="45"/>
      <c r="X19" s="10"/>
      <c r="Y19" s="10"/>
      <c r="Z19" s="46" t="s">
        <v>98</v>
      </c>
      <c r="AB19" s="47" t="s">
        <v>83</v>
      </c>
    </row>
    <row r="20" spans="1:28">
      <c r="A20" s="4"/>
      <c r="B20" s="48" t="s">
        <v>99</v>
      </c>
      <c r="C20" s="167"/>
      <c r="D20" s="49" t="s">
        <v>100</v>
      </c>
      <c r="E20" s="50"/>
      <c r="F20" s="168" t="s">
        <v>101</v>
      </c>
      <c r="G20" s="51" t="s">
        <v>102</v>
      </c>
      <c r="H20" s="51"/>
      <c r="I20" s="52" t="s">
        <v>102</v>
      </c>
      <c r="J20" s="169" t="s">
        <v>102</v>
      </c>
      <c r="K20" s="53"/>
      <c r="L20" s="53" t="s">
        <v>102</v>
      </c>
      <c r="M20" s="169" t="s">
        <v>102</v>
      </c>
      <c r="N20" s="53"/>
      <c r="O20" s="53" t="s">
        <v>102</v>
      </c>
      <c r="P20" s="169" t="s">
        <v>102</v>
      </c>
      <c r="Q20" s="53"/>
      <c r="R20" s="54" t="s">
        <v>102</v>
      </c>
      <c r="S20" s="48" t="s">
        <v>103</v>
      </c>
      <c r="T20" s="170" t="s">
        <v>104</v>
      </c>
      <c r="U20" s="170" t="s">
        <v>105</v>
      </c>
      <c r="V20" s="170" t="s">
        <v>106</v>
      </c>
      <c r="W20" s="170" t="s">
        <v>107</v>
      </c>
      <c r="X20" s="55"/>
      <c r="Y20" s="56"/>
      <c r="Z20" s="57" t="s">
        <v>108</v>
      </c>
      <c r="AB20" s="58"/>
    </row>
    <row r="21" spans="1:28">
      <c r="A21" s="4"/>
      <c r="B21" s="86" t="s">
        <v>109</v>
      </c>
      <c r="C21" s="87">
        <v>0.25</v>
      </c>
      <c r="D21" s="88" t="s">
        <v>110</v>
      </c>
      <c r="E21" s="88">
        <v>0.61458333333333304</v>
      </c>
      <c r="F21" s="89">
        <f t="shared" ref="F21:F28" si="0">(E21-C21)</f>
        <v>0.36458333333333304</v>
      </c>
      <c r="G21" s="88"/>
      <c r="H21" s="88" t="s">
        <v>110</v>
      </c>
      <c r="I21" s="90"/>
      <c r="J21" s="91"/>
      <c r="K21" s="91" t="s">
        <v>110</v>
      </c>
      <c r="L21" s="183"/>
      <c r="M21" s="184">
        <v>0.48263888888888901</v>
      </c>
      <c r="N21" s="91" t="s">
        <v>110</v>
      </c>
      <c r="O21" s="91">
        <v>0.53125</v>
      </c>
      <c r="P21" s="92"/>
      <c r="Q21" s="91" t="s">
        <v>110</v>
      </c>
      <c r="R21" s="183"/>
      <c r="S21" s="185">
        <f t="shared" ref="S21:S28" si="1">(F21-((I21-G21)))</f>
        <v>0.36458333333333304</v>
      </c>
      <c r="T21" s="186">
        <f t="shared" ref="T21:T28" si="2">(F21-((I21-G21)+(L21-J21)+(O21-M21)+(R21-P21)))*24</f>
        <v>7.5833333333333286</v>
      </c>
      <c r="U21" s="93">
        <f t="shared" ref="U21:U28" si="3">(($J$13+C21)+($L$13-E21))</f>
        <v>0.63541666666666696</v>
      </c>
      <c r="V21" s="178">
        <f t="shared" ref="V21:V28" si="4">(I21-G21)</f>
        <v>0</v>
      </c>
      <c r="W21" s="178">
        <f t="shared" ref="W21:W28" si="5">(V21+U21)</f>
        <v>0.63541666666666696</v>
      </c>
      <c r="X21" s="69"/>
      <c r="Y21" s="62"/>
      <c r="Z21" s="187">
        <f>SUM(($J$13+C21)+($L$13-E28))</f>
        <v>0.38194444444444398</v>
      </c>
      <c r="AB21" s="176"/>
    </row>
    <row r="22" spans="1:28">
      <c r="A22" s="4"/>
      <c r="B22" s="94" t="s">
        <v>109</v>
      </c>
      <c r="C22" s="95">
        <v>0.60416666666666696</v>
      </c>
      <c r="D22" s="96" t="s">
        <v>110</v>
      </c>
      <c r="E22" s="96">
        <v>0.89583333333333304</v>
      </c>
      <c r="F22" s="97">
        <f t="shared" si="0"/>
        <v>0.29166666666666607</v>
      </c>
      <c r="G22" s="96"/>
      <c r="H22" s="96" t="s">
        <v>110</v>
      </c>
      <c r="I22" s="98"/>
      <c r="J22" s="99"/>
      <c r="K22" s="99" t="s">
        <v>110</v>
      </c>
      <c r="L22" s="100"/>
      <c r="M22" s="101"/>
      <c r="N22" s="99" t="s">
        <v>110</v>
      </c>
      <c r="O22" s="99"/>
      <c r="P22" s="101"/>
      <c r="Q22" s="99" t="s">
        <v>110</v>
      </c>
      <c r="R22" s="100"/>
      <c r="S22" s="102">
        <f t="shared" si="1"/>
        <v>0.29166666666666607</v>
      </c>
      <c r="T22" s="103">
        <f t="shared" si="2"/>
        <v>6.9999999999999858</v>
      </c>
      <c r="U22" s="104">
        <f t="shared" si="3"/>
        <v>0.70833333333333393</v>
      </c>
      <c r="V22" s="94">
        <f t="shared" si="4"/>
        <v>0</v>
      </c>
      <c r="W22" s="94">
        <f t="shared" si="5"/>
        <v>0.70833333333333393</v>
      </c>
      <c r="X22" s="69"/>
      <c r="Y22" s="62"/>
      <c r="Z22" s="105">
        <f>SUM(($J$13+C22)+($L$13-E17))</f>
        <v>1.604166666666667</v>
      </c>
      <c r="AB22" s="176"/>
    </row>
    <row r="23" spans="1:28">
      <c r="A23" s="4" t="s">
        <v>64</v>
      </c>
      <c r="B23" s="174" t="s">
        <v>138</v>
      </c>
      <c r="C23" s="60">
        <v>0.25</v>
      </c>
      <c r="D23" s="61" t="s">
        <v>110</v>
      </c>
      <c r="E23" s="61">
        <v>0.87847222222222199</v>
      </c>
      <c r="F23" s="63">
        <f t="shared" si="0"/>
        <v>0.62847222222222199</v>
      </c>
      <c r="G23" s="61">
        <v>0.48611111111111099</v>
      </c>
      <c r="H23" s="61" t="s">
        <v>110</v>
      </c>
      <c r="I23" s="64">
        <v>0.53125</v>
      </c>
      <c r="J23" s="70"/>
      <c r="K23" s="70" t="s">
        <v>110</v>
      </c>
      <c r="L23" s="66"/>
      <c r="M23" s="171"/>
      <c r="N23" s="70" t="s">
        <v>110</v>
      </c>
      <c r="O23" s="70"/>
      <c r="P23" s="171"/>
      <c r="Q23" s="70" t="s">
        <v>110</v>
      </c>
      <c r="R23" s="66"/>
      <c r="S23" s="172">
        <f t="shared" si="1"/>
        <v>0.58333333333333304</v>
      </c>
      <c r="T23" s="173">
        <f t="shared" si="2"/>
        <v>13.999999999999993</v>
      </c>
      <c r="U23" s="68">
        <f t="shared" si="3"/>
        <v>0.37152777777777801</v>
      </c>
      <c r="V23" s="174">
        <f t="shared" si="4"/>
        <v>4.5138888888889006E-2</v>
      </c>
      <c r="W23" s="174">
        <f t="shared" si="5"/>
        <v>0.41666666666666702</v>
      </c>
      <c r="X23" s="69"/>
      <c r="Y23" s="62"/>
      <c r="Z23" s="175">
        <f t="shared" ref="Z23:Z28" si="6">SUM(($J$13+C23)+($L$13-E22))</f>
        <v>0.35416666666666696</v>
      </c>
      <c r="AB23" s="176"/>
    </row>
    <row r="24" spans="1:28">
      <c r="A24" s="4" t="s">
        <v>64</v>
      </c>
      <c r="B24" s="174" t="s">
        <v>139</v>
      </c>
      <c r="C24" s="167">
        <v>0.23263888888888901</v>
      </c>
      <c r="D24" s="71" t="s">
        <v>110</v>
      </c>
      <c r="E24" s="71">
        <v>0.86458333333333304</v>
      </c>
      <c r="F24" s="177">
        <f t="shared" si="0"/>
        <v>0.63194444444444398</v>
      </c>
      <c r="G24" s="71">
        <v>0.48263888888888901</v>
      </c>
      <c r="H24" s="71" t="s">
        <v>110</v>
      </c>
      <c r="I24" s="72">
        <v>0.53125</v>
      </c>
      <c r="J24" s="70"/>
      <c r="K24" s="70" t="s">
        <v>110</v>
      </c>
      <c r="L24" s="66"/>
      <c r="M24" s="171"/>
      <c r="N24" s="70" t="s">
        <v>110</v>
      </c>
      <c r="O24" s="70"/>
      <c r="P24" s="171"/>
      <c r="Q24" s="70" t="s">
        <v>110</v>
      </c>
      <c r="R24" s="66"/>
      <c r="S24" s="172">
        <f t="shared" si="1"/>
        <v>0.58333333333333304</v>
      </c>
      <c r="T24" s="173">
        <f t="shared" si="2"/>
        <v>13.999999999999993</v>
      </c>
      <c r="U24" s="73">
        <f t="shared" si="3"/>
        <v>0.36805555555555597</v>
      </c>
      <c r="V24" s="174">
        <f t="shared" si="4"/>
        <v>4.8611111111110994E-2</v>
      </c>
      <c r="W24" s="174">
        <f t="shared" si="5"/>
        <v>0.41666666666666696</v>
      </c>
      <c r="X24" s="69"/>
      <c r="Y24" s="62"/>
      <c r="Z24" s="175">
        <f t="shared" si="6"/>
        <v>0.35416666666666702</v>
      </c>
      <c r="AB24" s="176"/>
    </row>
    <row r="25" spans="1:28">
      <c r="A25" s="4"/>
      <c r="B25" s="174" t="s">
        <v>140</v>
      </c>
      <c r="C25" s="60">
        <v>0.21875</v>
      </c>
      <c r="D25" s="61" t="s">
        <v>110</v>
      </c>
      <c r="E25" s="61">
        <v>0.79166666666666696</v>
      </c>
      <c r="F25" s="177">
        <f t="shared" si="0"/>
        <v>0.57291666666666696</v>
      </c>
      <c r="G25" s="71">
        <v>0.48263888888888901</v>
      </c>
      <c r="H25" s="71" t="s">
        <v>110</v>
      </c>
      <c r="I25" s="72">
        <v>0.53125</v>
      </c>
      <c r="J25" s="70"/>
      <c r="K25" s="70" t="s">
        <v>110</v>
      </c>
      <c r="L25" s="66"/>
      <c r="M25" s="171"/>
      <c r="N25" s="70" t="s">
        <v>110</v>
      </c>
      <c r="O25" s="70"/>
      <c r="P25" s="171"/>
      <c r="Q25" s="70" t="s">
        <v>110</v>
      </c>
      <c r="R25" s="66"/>
      <c r="S25" s="172">
        <f t="shared" si="1"/>
        <v>0.52430555555555602</v>
      </c>
      <c r="T25" s="173">
        <f t="shared" si="2"/>
        <v>12.583333333333345</v>
      </c>
      <c r="U25" s="68">
        <f t="shared" si="3"/>
        <v>0.42708333333333304</v>
      </c>
      <c r="V25" s="174">
        <f t="shared" si="4"/>
        <v>4.8611111111110994E-2</v>
      </c>
      <c r="W25" s="174">
        <f t="shared" si="5"/>
        <v>0.47569444444444403</v>
      </c>
      <c r="X25" s="69"/>
      <c r="Y25" s="62"/>
      <c r="Z25" s="175">
        <f t="shared" si="6"/>
        <v>0.35416666666666696</v>
      </c>
      <c r="AB25" s="176"/>
    </row>
    <row r="26" spans="1:28">
      <c r="A26" s="4"/>
      <c r="B26" s="174" t="s">
        <v>115</v>
      </c>
      <c r="C26" s="167">
        <v>0.25</v>
      </c>
      <c r="D26" s="71" t="s">
        <v>110</v>
      </c>
      <c r="E26" s="71">
        <v>0.87847222222222199</v>
      </c>
      <c r="F26" s="177">
        <f t="shared" si="0"/>
        <v>0.62847222222222199</v>
      </c>
      <c r="G26" s="71">
        <v>0.48611111111111099</v>
      </c>
      <c r="H26" s="71" t="s">
        <v>110</v>
      </c>
      <c r="I26" s="72">
        <v>0.53125</v>
      </c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 t="shared" si="1"/>
        <v>0.58333333333333304</v>
      </c>
      <c r="T26" s="173">
        <f t="shared" si="2"/>
        <v>13.999999999999993</v>
      </c>
      <c r="U26" s="73">
        <f t="shared" si="3"/>
        <v>0.37152777777777801</v>
      </c>
      <c r="V26" s="174">
        <f t="shared" si="4"/>
        <v>4.5138888888889006E-2</v>
      </c>
      <c r="W26" s="174">
        <f t="shared" si="5"/>
        <v>0.41666666666666702</v>
      </c>
      <c r="X26" s="69"/>
      <c r="Y26" s="62"/>
      <c r="Z26" s="175">
        <f t="shared" si="6"/>
        <v>0.45833333333333304</v>
      </c>
      <c r="AB26" s="176"/>
    </row>
    <row r="27" spans="1:28">
      <c r="A27" s="4"/>
      <c r="B27" s="59" t="s">
        <v>116</v>
      </c>
      <c r="C27" s="74">
        <v>0.28125</v>
      </c>
      <c r="D27" s="61" t="s">
        <v>110</v>
      </c>
      <c r="E27" s="62">
        <v>0.85416666666666696</v>
      </c>
      <c r="F27" s="63">
        <f t="shared" si="0"/>
        <v>0.57291666666666696</v>
      </c>
      <c r="G27" s="61"/>
      <c r="H27" s="61" t="s">
        <v>110</v>
      </c>
      <c r="I27" s="64"/>
      <c r="J27" s="65"/>
      <c r="K27" s="65" t="s">
        <v>110</v>
      </c>
      <c r="L27" s="75"/>
      <c r="M27" s="67"/>
      <c r="N27" s="65" t="s">
        <v>110</v>
      </c>
      <c r="O27" s="65"/>
      <c r="P27" s="67"/>
      <c r="Q27" s="65" t="s">
        <v>110</v>
      </c>
      <c r="R27" s="66"/>
      <c r="S27" s="172">
        <f t="shared" si="1"/>
        <v>0.57291666666666696</v>
      </c>
      <c r="T27" s="173">
        <f t="shared" si="2"/>
        <v>13.750000000000007</v>
      </c>
      <c r="U27" s="68">
        <f t="shared" si="3"/>
        <v>0.42708333333333304</v>
      </c>
      <c r="V27" s="174">
        <f t="shared" si="4"/>
        <v>0</v>
      </c>
      <c r="W27" s="174">
        <f t="shared" si="5"/>
        <v>0.42708333333333304</v>
      </c>
      <c r="X27" s="69"/>
      <c r="Y27" s="62"/>
      <c r="Z27" s="175">
        <f t="shared" si="6"/>
        <v>0.40277777777777801</v>
      </c>
      <c r="AB27" s="176"/>
    </row>
    <row r="28" spans="1:28">
      <c r="A28" s="4"/>
      <c r="B28" s="174" t="s">
        <v>118</v>
      </c>
      <c r="C28" s="74">
        <v>0.39236111111111099</v>
      </c>
      <c r="D28" s="61" t="s">
        <v>110</v>
      </c>
      <c r="E28" s="62">
        <v>0.86805555555555602</v>
      </c>
      <c r="F28" s="63">
        <f t="shared" si="0"/>
        <v>0.47569444444444503</v>
      </c>
      <c r="G28" s="61"/>
      <c r="H28" s="61" t="s">
        <v>110</v>
      </c>
      <c r="I28" s="64"/>
      <c r="J28" s="70"/>
      <c r="K28" s="70" t="s">
        <v>110</v>
      </c>
      <c r="L28" s="66"/>
      <c r="M28" s="171"/>
      <c r="N28" s="70" t="s">
        <v>110</v>
      </c>
      <c r="O28" s="70"/>
      <c r="P28" s="171"/>
      <c r="Q28" s="70" t="s">
        <v>110</v>
      </c>
      <c r="R28" s="66"/>
      <c r="S28" s="172">
        <f t="shared" si="1"/>
        <v>0.47569444444444503</v>
      </c>
      <c r="T28" s="173">
        <f t="shared" si="2"/>
        <v>11.41666666666668</v>
      </c>
      <c r="U28" s="68">
        <f t="shared" si="3"/>
        <v>0.52430555555555491</v>
      </c>
      <c r="V28" s="174">
        <f t="shared" si="4"/>
        <v>0</v>
      </c>
      <c r="W28" s="174">
        <f t="shared" si="5"/>
        <v>0.52430555555555491</v>
      </c>
      <c r="X28" s="69"/>
      <c r="Y28" s="6"/>
      <c r="Z28" s="187">
        <f t="shared" si="6"/>
        <v>0.53819444444444398</v>
      </c>
      <c r="AB28" s="176"/>
    </row>
    <row r="29" spans="1:28">
      <c r="A29" s="4"/>
      <c r="B29" s="106"/>
      <c r="C29" s="106" t="s">
        <v>141</v>
      </c>
      <c r="D29" s="84"/>
      <c r="E29" s="84"/>
      <c r="F29" s="84"/>
      <c r="G29" s="84"/>
      <c r="H29" s="84"/>
      <c r="I29" s="84"/>
      <c r="J29" s="4"/>
      <c r="K29" s="4"/>
      <c r="L29" s="4"/>
      <c r="M29" s="4"/>
      <c r="N29" s="4"/>
      <c r="O29" s="4"/>
      <c r="P29" s="4"/>
      <c r="Q29" s="4"/>
      <c r="R29" s="4"/>
      <c r="S29" s="76">
        <f>SUM(S21,S23:S28)*24</f>
        <v>88.500000000000014</v>
      </c>
      <c r="T29" s="77">
        <f>SUM(T21,T23:T28)</f>
        <v>87.333333333333343</v>
      </c>
      <c r="U29" s="6"/>
      <c r="V29" s="4"/>
      <c r="W29" s="78">
        <f>SUM(W21,W23:W28)*24</f>
        <v>79.5</v>
      </c>
      <c r="X29" s="79"/>
      <c r="Y29" s="79"/>
      <c r="Z29" s="19"/>
    </row>
    <row r="30" spans="1:28">
      <c r="C30" s="81"/>
    </row>
    <row r="31" spans="1:28">
      <c r="A31" s="4"/>
      <c r="B31" s="107"/>
      <c r="C31" s="128" t="s">
        <v>270</v>
      </c>
      <c r="D31" s="84"/>
      <c r="E31" s="84"/>
      <c r="F31" s="4"/>
      <c r="G31" s="4"/>
      <c r="H31" s="4"/>
      <c r="I31" s="4"/>
      <c r="J31" s="4"/>
      <c r="K31" s="4"/>
      <c r="L31" s="4"/>
      <c r="M31" s="3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8" hidden="1">
      <c r="A32" s="4"/>
      <c r="B32" s="4"/>
      <c r="C32" s="4"/>
      <c r="D32" s="4"/>
      <c r="E32" s="4"/>
      <c r="F32" s="4"/>
      <c r="G32" s="4"/>
      <c r="H32" s="4"/>
      <c r="I32" s="4"/>
      <c r="J32" s="36">
        <v>0</v>
      </c>
      <c r="K32" s="4"/>
      <c r="L32" s="36">
        <v>1</v>
      </c>
      <c r="M32" s="36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8">
      <c r="A33" s="4"/>
      <c r="B33" s="37"/>
      <c r="C33" s="164"/>
      <c r="D33" s="38"/>
      <c r="E33" s="39" t="s">
        <v>91</v>
      </c>
      <c r="F33" s="40"/>
      <c r="G33" s="41"/>
      <c r="H33" s="42" t="s">
        <v>92</v>
      </c>
      <c r="I33" s="40"/>
      <c r="J33" s="43"/>
      <c r="K33" s="43" t="s">
        <v>93</v>
      </c>
      <c r="L33" s="44"/>
      <c r="M33" s="165"/>
      <c r="N33" s="43" t="s">
        <v>93</v>
      </c>
      <c r="O33" s="43"/>
      <c r="P33" s="165"/>
      <c r="Q33" s="43" t="s">
        <v>94</v>
      </c>
      <c r="R33" s="43"/>
      <c r="S33" s="166" t="s">
        <v>95</v>
      </c>
      <c r="T33" s="45" t="s">
        <v>96</v>
      </c>
      <c r="U33" s="164"/>
      <c r="V33" s="39" t="s">
        <v>97</v>
      </c>
      <c r="W33" s="45"/>
      <c r="X33" s="10"/>
      <c r="Y33" s="10"/>
      <c r="Z33" s="46" t="s">
        <v>98</v>
      </c>
      <c r="AB33" s="47" t="s">
        <v>83</v>
      </c>
    </row>
    <row r="34" spans="1:28">
      <c r="A34" s="4"/>
      <c r="B34" s="48" t="s">
        <v>99</v>
      </c>
      <c r="C34" s="167"/>
      <c r="D34" s="49" t="s">
        <v>100</v>
      </c>
      <c r="E34" s="50"/>
      <c r="F34" s="168" t="s">
        <v>101</v>
      </c>
      <c r="G34" s="51" t="s">
        <v>102</v>
      </c>
      <c r="H34" s="51"/>
      <c r="I34" s="52" t="s">
        <v>102</v>
      </c>
      <c r="J34" s="169" t="s">
        <v>102</v>
      </c>
      <c r="K34" s="53"/>
      <c r="L34" s="53" t="s">
        <v>102</v>
      </c>
      <c r="M34" s="169" t="s">
        <v>102</v>
      </c>
      <c r="N34" s="53"/>
      <c r="O34" s="53" t="s">
        <v>102</v>
      </c>
      <c r="P34" s="169" t="s">
        <v>102</v>
      </c>
      <c r="Q34" s="53"/>
      <c r="R34" s="54" t="s">
        <v>102</v>
      </c>
      <c r="S34" s="48" t="s">
        <v>103</v>
      </c>
      <c r="T34" s="170" t="s">
        <v>104</v>
      </c>
      <c r="U34" s="170" t="s">
        <v>105</v>
      </c>
      <c r="V34" s="170" t="s">
        <v>106</v>
      </c>
      <c r="W34" s="170" t="s">
        <v>107</v>
      </c>
      <c r="X34" s="55"/>
      <c r="Y34" s="56"/>
      <c r="Z34" s="57" t="s">
        <v>108</v>
      </c>
      <c r="AB34" s="58"/>
    </row>
    <row r="35" spans="1:28">
      <c r="A35" s="4"/>
      <c r="B35" s="86" t="s">
        <v>109</v>
      </c>
      <c r="C35" s="87">
        <v>0.25</v>
      </c>
      <c r="D35" s="88" t="s">
        <v>110</v>
      </c>
      <c r="E35" s="88">
        <v>0.61458333333333304</v>
      </c>
      <c r="F35" s="89">
        <f t="shared" ref="F35:F42" si="7">(E35-C35)</f>
        <v>0.36458333333333304</v>
      </c>
      <c r="G35" s="88"/>
      <c r="H35" s="88" t="s">
        <v>110</v>
      </c>
      <c r="I35" s="90"/>
      <c r="J35" s="91"/>
      <c r="K35" s="91" t="s">
        <v>110</v>
      </c>
      <c r="L35" s="183"/>
      <c r="M35" s="184">
        <v>0.48263888888888901</v>
      </c>
      <c r="N35" s="91" t="s">
        <v>110</v>
      </c>
      <c r="O35" s="91">
        <v>0.53125</v>
      </c>
      <c r="P35" s="92"/>
      <c r="Q35" s="91" t="s">
        <v>110</v>
      </c>
      <c r="R35" s="183"/>
      <c r="S35" s="197">
        <f t="shared" ref="S35:S42" si="8">(F35-((I35-G35)))</f>
        <v>0.36458333333333304</v>
      </c>
      <c r="T35" s="198">
        <f t="shared" ref="T35:T42" si="9">(F35-((I35-G35)+(L35-J35)+(O35-M35)+(R35-P35)))*24</f>
        <v>7.5833333333333286</v>
      </c>
      <c r="U35" s="93">
        <f t="shared" ref="U35:U42" si="10">(($J$13+C35)+($L$13-E35))</f>
        <v>0.63541666666666696</v>
      </c>
      <c r="V35" s="178">
        <f t="shared" ref="V35:V42" si="11">(I35-G35)</f>
        <v>0</v>
      </c>
      <c r="W35" s="199">
        <f t="shared" ref="W35:W42" si="12">(V35+U35)</f>
        <v>0.63541666666666696</v>
      </c>
      <c r="X35" s="69"/>
      <c r="Y35" s="62"/>
      <c r="Z35" s="187">
        <f>SUM(($J$13+C35)+($L$13-E42))</f>
        <v>0.38194444444444398</v>
      </c>
      <c r="AB35" s="176"/>
    </row>
    <row r="36" spans="1:28">
      <c r="A36" s="4"/>
      <c r="B36" s="94" t="s">
        <v>109</v>
      </c>
      <c r="C36" s="95">
        <v>0.60416666666666696</v>
      </c>
      <c r="D36" s="96" t="s">
        <v>110</v>
      </c>
      <c r="E36" s="96">
        <v>0.89583333333333304</v>
      </c>
      <c r="F36" s="97">
        <f t="shared" si="7"/>
        <v>0.29166666666666607</v>
      </c>
      <c r="G36" s="96"/>
      <c r="H36" s="96" t="s">
        <v>110</v>
      </c>
      <c r="I36" s="98"/>
      <c r="J36" s="99"/>
      <c r="K36" s="99" t="s">
        <v>110</v>
      </c>
      <c r="L36" s="100"/>
      <c r="M36" s="101"/>
      <c r="N36" s="99" t="s">
        <v>110</v>
      </c>
      <c r="O36" s="99"/>
      <c r="P36" s="101"/>
      <c r="Q36" s="99" t="s">
        <v>110</v>
      </c>
      <c r="R36" s="100"/>
      <c r="S36" s="102">
        <f t="shared" si="8"/>
        <v>0.29166666666666607</v>
      </c>
      <c r="T36" s="103">
        <f t="shared" si="9"/>
        <v>6.9999999999999858</v>
      </c>
      <c r="U36" s="104">
        <f t="shared" si="10"/>
        <v>0.70833333333333393</v>
      </c>
      <c r="V36" s="94">
        <f t="shared" si="11"/>
        <v>0</v>
      </c>
      <c r="W36" s="94">
        <f t="shared" si="12"/>
        <v>0.70833333333333393</v>
      </c>
      <c r="X36" s="69"/>
      <c r="Y36" s="62"/>
      <c r="Z36" s="105">
        <f>SUM(($J$13+C36)+($L$13-E31))</f>
        <v>1.604166666666667</v>
      </c>
      <c r="AB36" s="176"/>
    </row>
    <row r="37" spans="1:28">
      <c r="A37" s="4" t="s">
        <v>64</v>
      </c>
      <c r="B37" s="174" t="s">
        <v>138</v>
      </c>
      <c r="C37" s="60">
        <v>0.25</v>
      </c>
      <c r="D37" s="61" t="s">
        <v>110</v>
      </c>
      <c r="E37" s="61">
        <v>0.87847222222222199</v>
      </c>
      <c r="F37" s="63">
        <f t="shared" si="7"/>
        <v>0.62847222222222199</v>
      </c>
      <c r="G37" s="61">
        <v>0.48611111111111099</v>
      </c>
      <c r="H37" s="61" t="s">
        <v>110</v>
      </c>
      <c r="I37" s="64">
        <v>0.53125</v>
      </c>
      <c r="J37" s="70"/>
      <c r="K37" s="70" t="s">
        <v>110</v>
      </c>
      <c r="L37" s="66"/>
      <c r="M37" s="171"/>
      <c r="N37" s="70" t="s">
        <v>110</v>
      </c>
      <c r="O37" s="70"/>
      <c r="P37" s="171"/>
      <c r="Q37" s="70" t="s">
        <v>110</v>
      </c>
      <c r="R37" s="66"/>
      <c r="S37" s="172">
        <f t="shared" si="8"/>
        <v>0.58333333333333304</v>
      </c>
      <c r="T37" s="173">
        <f t="shared" si="9"/>
        <v>13.999999999999993</v>
      </c>
      <c r="U37" s="68">
        <f t="shared" si="10"/>
        <v>0.37152777777777801</v>
      </c>
      <c r="V37" s="174">
        <f t="shared" si="11"/>
        <v>4.5138888888889006E-2</v>
      </c>
      <c r="W37" s="174">
        <f t="shared" si="12"/>
        <v>0.41666666666666702</v>
      </c>
      <c r="X37" s="69"/>
      <c r="Y37" s="62"/>
      <c r="Z37" s="175">
        <f t="shared" ref="Z37:Z42" si="13">SUM(($J$13+C37)+($L$13-E36))</f>
        <v>0.35416666666666696</v>
      </c>
      <c r="AB37" s="176"/>
    </row>
    <row r="38" spans="1:28">
      <c r="A38" s="4" t="s">
        <v>64</v>
      </c>
      <c r="B38" s="174" t="s">
        <v>139</v>
      </c>
      <c r="C38" s="167">
        <v>0.23263888888888901</v>
      </c>
      <c r="D38" s="71" t="s">
        <v>110</v>
      </c>
      <c r="E38" s="71">
        <v>0.86458333333333304</v>
      </c>
      <c r="F38" s="177">
        <f t="shared" si="7"/>
        <v>0.63194444444444398</v>
      </c>
      <c r="G38" s="71">
        <v>0.48263888888888901</v>
      </c>
      <c r="H38" s="71" t="s">
        <v>110</v>
      </c>
      <c r="I38" s="72">
        <v>0.53125</v>
      </c>
      <c r="J38" s="70"/>
      <c r="K38" s="70" t="s">
        <v>110</v>
      </c>
      <c r="L38" s="66"/>
      <c r="M38" s="171"/>
      <c r="N38" s="70" t="s">
        <v>110</v>
      </c>
      <c r="O38" s="70"/>
      <c r="P38" s="171"/>
      <c r="Q38" s="70" t="s">
        <v>110</v>
      </c>
      <c r="R38" s="66"/>
      <c r="S38" s="172">
        <f t="shared" si="8"/>
        <v>0.58333333333333304</v>
      </c>
      <c r="T38" s="173">
        <f t="shared" si="9"/>
        <v>13.999999999999993</v>
      </c>
      <c r="U38" s="73">
        <f t="shared" si="10"/>
        <v>0.36805555555555597</v>
      </c>
      <c r="V38" s="174">
        <f t="shared" si="11"/>
        <v>4.8611111111110994E-2</v>
      </c>
      <c r="W38" s="174">
        <f t="shared" si="12"/>
        <v>0.41666666666666696</v>
      </c>
      <c r="X38" s="69"/>
      <c r="Y38" s="62"/>
      <c r="Z38" s="175">
        <f t="shared" si="13"/>
        <v>0.35416666666666702</v>
      </c>
      <c r="AB38" s="176"/>
    </row>
    <row r="39" spans="1:28">
      <c r="A39" s="4"/>
      <c r="B39" s="178" t="s">
        <v>140</v>
      </c>
      <c r="C39" s="87">
        <v>0.21875</v>
      </c>
      <c r="D39" s="88" t="s">
        <v>110</v>
      </c>
      <c r="E39" s="88">
        <v>0.79166666666666696</v>
      </c>
      <c r="F39" s="179">
        <f t="shared" si="7"/>
        <v>0.57291666666666696</v>
      </c>
      <c r="G39" s="180">
        <v>0.48263888888888901</v>
      </c>
      <c r="H39" s="180" t="s">
        <v>110</v>
      </c>
      <c r="I39" s="181">
        <v>0.53125</v>
      </c>
      <c r="J39" s="182"/>
      <c r="K39" s="182" t="s">
        <v>110</v>
      </c>
      <c r="L39" s="183"/>
      <c r="M39" s="184"/>
      <c r="N39" s="182" t="s">
        <v>110</v>
      </c>
      <c r="O39" s="182"/>
      <c r="P39" s="184"/>
      <c r="Q39" s="182" t="s">
        <v>110</v>
      </c>
      <c r="R39" s="183"/>
      <c r="S39" s="185">
        <f t="shared" si="8"/>
        <v>0.52430555555555602</v>
      </c>
      <c r="T39" s="186">
        <f t="shared" si="9"/>
        <v>12.583333333333345</v>
      </c>
      <c r="U39" s="93">
        <f t="shared" si="10"/>
        <v>0.42708333333333304</v>
      </c>
      <c r="V39" s="178">
        <f t="shared" si="11"/>
        <v>4.8611111111110994E-2</v>
      </c>
      <c r="W39" s="178">
        <f t="shared" si="12"/>
        <v>0.47569444444444403</v>
      </c>
      <c r="X39" s="69"/>
      <c r="Y39" s="62"/>
      <c r="Z39" s="187">
        <f t="shared" si="13"/>
        <v>0.35416666666666696</v>
      </c>
      <c r="AB39" s="176"/>
    </row>
    <row r="40" spans="1:28">
      <c r="A40" s="4"/>
      <c r="B40" s="94" t="s">
        <v>115</v>
      </c>
      <c r="C40" s="95">
        <v>0.25</v>
      </c>
      <c r="D40" s="96" t="s">
        <v>110</v>
      </c>
      <c r="E40" s="96">
        <v>0.87847222222222199</v>
      </c>
      <c r="F40" s="97">
        <f t="shared" si="7"/>
        <v>0.62847222222222199</v>
      </c>
      <c r="G40" s="96">
        <v>0.48611111111111099</v>
      </c>
      <c r="H40" s="96" t="s">
        <v>110</v>
      </c>
      <c r="I40" s="98">
        <v>0.53125</v>
      </c>
      <c r="J40" s="99"/>
      <c r="K40" s="99" t="s">
        <v>110</v>
      </c>
      <c r="L40" s="100"/>
      <c r="M40" s="101"/>
      <c r="N40" s="99" t="s">
        <v>110</v>
      </c>
      <c r="O40" s="99"/>
      <c r="P40" s="101"/>
      <c r="Q40" s="99" t="s">
        <v>110</v>
      </c>
      <c r="R40" s="100"/>
      <c r="S40" s="108">
        <f t="shared" si="8"/>
        <v>0.58333333333333304</v>
      </c>
      <c r="T40" s="109">
        <f t="shared" si="9"/>
        <v>13.999999999999993</v>
      </c>
      <c r="U40" s="104">
        <f t="shared" si="10"/>
        <v>0.37152777777777801</v>
      </c>
      <c r="V40" s="94">
        <f t="shared" si="11"/>
        <v>4.5138888888889006E-2</v>
      </c>
      <c r="W40" s="110">
        <f t="shared" si="12"/>
        <v>0.41666666666666702</v>
      </c>
      <c r="X40" s="69"/>
      <c r="Y40" s="62"/>
      <c r="Z40" s="105">
        <f t="shared" si="13"/>
        <v>0.45833333333333304</v>
      </c>
      <c r="AB40" s="176"/>
    </row>
    <row r="41" spans="1:28">
      <c r="A41" s="4"/>
      <c r="B41" s="59" t="s">
        <v>116</v>
      </c>
      <c r="C41" s="74">
        <v>0.28125</v>
      </c>
      <c r="D41" s="61" t="s">
        <v>110</v>
      </c>
      <c r="E41" s="62">
        <v>0.85416666666666696</v>
      </c>
      <c r="F41" s="63">
        <f t="shared" si="7"/>
        <v>0.57291666666666696</v>
      </c>
      <c r="G41" s="61"/>
      <c r="H41" s="61" t="s">
        <v>110</v>
      </c>
      <c r="I41" s="64"/>
      <c r="J41" s="65"/>
      <c r="K41" s="65" t="s">
        <v>110</v>
      </c>
      <c r="L41" s="75"/>
      <c r="M41" s="67"/>
      <c r="N41" s="65" t="s">
        <v>110</v>
      </c>
      <c r="O41" s="65"/>
      <c r="P41" s="67"/>
      <c r="Q41" s="65" t="s">
        <v>110</v>
      </c>
      <c r="R41" s="66"/>
      <c r="S41" s="200">
        <f t="shared" si="8"/>
        <v>0.57291666666666696</v>
      </c>
      <c r="T41" s="201">
        <f t="shared" si="9"/>
        <v>13.750000000000007</v>
      </c>
      <c r="U41" s="68">
        <f t="shared" si="10"/>
        <v>0.42708333333333304</v>
      </c>
      <c r="V41" s="174">
        <f t="shared" si="11"/>
        <v>0</v>
      </c>
      <c r="W41" s="202">
        <f t="shared" si="12"/>
        <v>0.42708333333333304</v>
      </c>
      <c r="X41" s="69"/>
      <c r="Y41" s="62"/>
      <c r="Z41" s="175">
        <f t="shared" si="13"/>
        <v>0.40277777777777801</v>
      </c>
      <c r="AB41" s="176"/>
    </row>
    <row r="42" spans="1:28">
      <c r="A42" s="4"/>
      <c r="B42" s="174" t="s">
        <v>118</v>
      </c>
      <c r="C42" s="74">
        <v>0.39236111111111099</v>
      </c>
      <c r="D42" s="61" t="s">
        <v>110</v>
      </c>
      <c r="E42" s="62">
        <v>0.86805555555555602</v>
      </c>
      <c r="F42" s="63">
        <f t="shared" si="7"/>
        <v>0.47569444444444503</v>
      </c>
      <c r="G42" s="61"/>
      <c r="H42" s="61" t="s">
        <v>110</v>
      </c>
      <c r="I42" s="64"/>
      <c r="J42" s="70"/>
      <c r="K42" s="70" t="s">
        <v>110</v>
      </c>
      <c r="L42" s="66"/>
      <c r="M42" s="171"/>
      <c r="N42" s="70" t="s">
        <v>110</v>
      </c>
      <c r="O42" s="70"/>
      <c r="P42" s="171"/>
      <c r="Q42" s="70" t="s">
        <v>110</v>
      </c>
      <c r="R42" s="66"/>
      <c r="S42" s="200">
        <f t="shared" si="8"/>
        <v>0.47569444444444503</v>
      </c>
      <c r="T42" s="201">
        <f t="shared" si="9"/>
        <v>11.41666666666668</v>
      </c>
      <c r="U42" s="68">
        <f t="shared" si="10"/>
        <v>0.52430555555555491</v>
      </c>
      <c r="V42" s="174">
        <f t="shared" si="11"/>
        <v>0</v>
      </c>
      <c r="W42" s="202">
        <f t="shared" si="12"/>
        <v>0.52430555555555491</v>
      </c>
      <c r="X42" s="69"/>
      <c r="Y42" s="6"/>
      <c r="Z42" s="187">
        <f t="shared" si="13"/>
        <v>0.53819444444444398</v>
      </c>
      <c r="AB42" s="176"/>
    </row>
    <row r="43" spans="1:28">
      <c r="A43" s="4"/>
      <c r="B43" s="106"/>
      <c r="C43" s="106" t="s">
        <v>141</v>
      </c>
      <c r="D43" s="84"/>
      <c r="E43" s="84"/>
      <c r="F43" s="84"/>
      <c r="G43" s="84"/>
      <c r="H43" s="84"/>
      <c r="I43" s="84"/>
      <c r="J43" s="4"/>
      <c r="K43" s="4"/>
      <c r="L43" s="4"/>
      <c r="M43" s="4"/>
      <c r="N43" s="4"/>
      <c r="O43" s="4"/>
      <c r="P43" s="4"/>
      <c r="Q43" s="4"/>
      <c r="R43" s="8" t="s">
        <v>143</v>
      </c>
      <c r="S43" s="76">
        <f>SUM(S36:S39)*24</f>
        <v>47.583333333333314</v>
      </c>
      <c r="T43" s="77">
        <f>SUM(T36:T39)</f>
        <v>47.583333333333314</v>
      </c>
      <c r="U43" s="6"/>
      <c r="V43" s="4"/>
      <c r="W43" s="78">
        <f>SUM(W36:W39)*24</f>
        <v>48.416666666666686</v>
      </c>
      <c r="X43" s="79"/>
      <c r="Y43" s="79"/>
      <c r="Z43" s="19"/>
    </row>
    <row r="44" spans="1:28">
      <c r="C44" s="81"/>
      <c r="R44" s="111" t="s">
        <v>144</v>
      </c>
      <c r="S44" s="112">
        <f>SUM(S35,S40:S42)*24</f>
        <v>47.916666666666671</v>
      </c>
      <c r="T44" s="113">
        <f>SUM(T35,T40:T42)</f>
        <v>46.750000000000007</v>
      </c>
      <c r="U44" s="6"/>
      <c r="V44" s="4"/>
      <c r="W44" s="113">
        <f>SUM(W35,W40:W42)*24</f>
        <v>48.083333333333329</v>
      </c>
    </row>
    <row r="45" spans="1:28">
      <c r="C45" s="81"/>
    </row>
    <row r="47" spans="1:28">
      <c r="A47" s="4"/>
      <c r="B47" s="207" t="s">
        <v>271</v>
      </c>
      <c r="C47" s="172"/>
      <c r="D47" s="71" t="s">
        <v>110</v>
      </c>
      <c r="E47" s="71"/>
      <c r="F47" s="177">
        <f>(E47-C47)</f>
        <v>0</v>
      </c>
      <c r="G47" s="71"/>
      <c r="H47" s="71" t="s">
        <v>110</v>
      </c>
      <c r="I47" s="72"/>
      <c r="J47" s="70"/>
      <c r="K47" s="70" t="s">
        <v>110</v>
      </c>
      <c r="L47" s="66"/>
      <c r="M47" s="171"/>
      <c r="N47" s="70" t="s">
        <v>110</v>
      </c>
      <c r="O47" s="70"/>
      <c r="P47" s="171"/>
      <c r="Q47" s="70" t="s">
        <v>110</v>
      </c>
      <c r="R47" s="66"/>
      <c r="S47" s="172">
        <f>(F47-((I47-G47)))</f>
        <v>0</v>
      </c>
      <c r="T47" s="173">
        <f>(F47-((I47-G47)+(L47-J47)+(O47-M47)+(R47-P47)))*24</f>
        <v>0</v>
      </c>
      <c r="U47" s="73">
        <f>(($J$13+C47)+($L$13-E47))</f>
        <v>1</v>
      </c>
      <c r="V47" s="174">
        <f>(I47-G47)</f>
        <v>0</v>
      </c>
      <c r="W47" s="174">
        <f>(V47+U47)</f>
        <v>1</v>
      </c>
      <c r="X47" s="69"/>
      <c r="Y47" s="62"/>
      <c r="Z47" s="175">
        <f>SUM(($J$13+C47)+($L$13-E45))</f>
        <v>1</v>
      </c>
      <c r="AB47" s="176"/>
    </row>
    <row r="48" spans="1:28">
      <c r="A48" s="4"/>
      <c r="B48" s="166" t="s">
        <v>182</v>
      </c>
      <c r="C48" s="172">
        <v>0.38194444444444398</v>
      </c>
      <c r="D48" s="71" t="s">
        <v>110</v>
      </c>
      <c r="E48" s="71">
        <v>0.875</v>
      </c>
      <c r="F48" s="177">
        <f>(E48-C48)</f>
        <v>0.49305555555555602</v>
      </c>
      <c r="G48" s="71"/>
      <c r="H48" s="71" t="s">
        <v>110</v>
      </c>
      <c r="I48" s="72"/>
      <c r="J48" s="70"/>
      <c r="K48" s="70" t="s">
        <v>110</v>
      </c>
      <c r="L48" s="66"/>
      <c r="M48" s="171"/>
      <c r="N48" s="70" t="s">
        <v>110</v>
      </c>
      <c r="O48" s="70"/>
      <c r="P48" s="171"/>
      <c r="Q48" s="70" t="s">
        <v>110</v>
      </c>
      <c r="R48" s="66"/>
      <c r="S48" s="172">
        <f>(F48-((I48-G48)))</f>
        <v>0.49305555555555602</v>
      </c>
      <c r="T48" s="173">
        <f>(F48-((I48-G48)+(L48-J48)+(O48-M48)+(R48-P48)))*24</f>
        <v>11.833333333333345</v>
      </c>
      <c r="U48" s="73">
        <f>(($J$13+C48)+($L$13-E48))</f>
        <v>0.50694444444444398</v>
      </c>
      <c r="V48" s="174">
        <f>(I48-G48)</f>
        <v>0</v>
      </c>
      <c r="W48" s="174">
        <f>(V48+U48)</f>
        <v>0.50694444444444398</v>
      </c>
      <c r="X48" s="69"/>
      <c r="Y48" s="62"/>
      <c r="Z48" s="175">
        <f>SUM(($J$13+C48)+($L$13-E46))</f>
        <v>1.381944444444444</v>
      </c>
      <c r="AB48" s="176"/>
    </row>
    <row r="49" spans="1:28">
      <c r="A49" s="4"/>
      <c r="B49" s="193" t="s">
        <v>266</v>
      </c>
      <c r="C49" s="172">
        <v>0.25</v>
      </c>
      <c r="D49" s="71" t="s">
        <v>110</v>
      </c>
      <c r="E49" s="71">
        <v>0.61458333333333304</v>
      </c>
      <c r="F49" s="177">
        <f>(E49-C49)</f>
        <v>0.36458333333333304</v>
      </c>
      <c r="G49" s="71"/>
      <c r="H49" s="71" t="s">
        <v>110</v>
      </c>
      <c r="I49" s="72"/>
      <c r="J49" s="70"/>
      <c r="K49" s="70" t="s">
        <v>110</v>
      </c>
      <c r="L49" s="66"/>
      <c r="M49" s="171"/>
      <c r="N49" s="70" t="s">
        <v>110</v>
      </c>
      <c r="O49" s="70"/>
      <c r="P49" s="171"/>
      <c r="Q49" s="70" t="s">
        <v>110</v>
      </c>
      <c r="R49" s="66"/>
      <c r="S49" s="172">
        <f>(F49-((I49-G49)))</f>
        <v>0.36458333333333304</v>
      </c>
      <c r="T49" s="173">
        <f>(F49-((I49-G49)+(L49-J49)+(O49-M49)+(R49-P49)))*24</f>
        <v>8.7499999999999929</v>
      </c>
      <c r="U49" s="73">
        <f>(($J$13+C49)+($L$13-E49))</f>
        <v>0.63541666666666696</v>
      </c>
      <c r="V49" s="174">
        <f>(I49-G49)</f>
        <v>0</v>
      </c>
      <c r="W49" s="174">
        <f>(V49+U49)</f>
        <v>0.63541666666666696</v>
      </c>
      <c r="X49" s="69"/>
      <c r="Y49" s="62"/>
      <c r="Z49" s="175">
        <f>SUM(($J$13+C49)+($L$13-E28))</f>
        <v>0.38194444444444398</v>
      </c>
      <c r="AB49" s="176"/>
    </row>
  </sheetData>
  <pageMargins left="0.7" right="0.7" top="0.75" bottom="0.75" header="0.511811023622047" footer="0.3"/>
  <pageSetup paperSize="9" scale="92" orientation="landscape" horizontalDpi="300" verticalDpi="300"/>
  <headerFooter>
    <oddFooter>&amp;C_x005F_x000D_&amp;1#&amp;"Aptos,Normal"&amp;10&amp;Kff0000  C1 - Internal</oddFooter>
  </headerFooter>
  <rowBreaks count="1" manualBreakCount="1">
    <brk id="1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4"/>
  <sheetViews>
    <sheetView zoomScaleNormal="100" workbookViewId="0">
      <selection activeCell="C39" sqref="C39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23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272</v>
      </c>
      <c r="P5" s="6"/>
      <c r="Q5" s="4"/>
      <c r="R5" s="11" t="s">
        <v>74</v>
      </c>
      <c r="S5" s="13"/>
      <c r="T5" s="15" t="s">
        <v>273</v>
      </c>
      <c r="U5" s="4"/>
      <c r="V5" s="11" t="s">
        <v>76</v>
      </c>
      <c r="W5" s="13"/>
      <c r="X5" s="16"/>
      <c r="Y5" s="12"/>
      <c r="Z5" s="15" t="s">
        <v>274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275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74"/>
      <c r="D16" s="61" t="s">
        <v>110</v>
      </c>
      <c r="E16" s="61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</v>
      </c>
      <c r="T16" s="173">
        <f t="shared" ref="T16:T22" si="2">(F16-((I16-G16)+(L16-J16)+(O16-M16)+(R16-P16)))*24</f>
        <v>0</v>
      </c>
      <c r="U16" s="68">
        <f t="shared" ref="U16:U22" si="3">(($J$13+C16)+($L$13-E16))</f>
        <v>1</v>
      </c>
      <c r="V16" s="174">
        <f t="shared" ref="V16:V22" si="4">(I16-G16)</f>
        <v>0</v>
      </c>
      <c r="W16" s="174">
        <f t="shared" ref="W16:W22" si="5">(V16+U16)</f>
        <v>1</v>
      </c>
      <c r="X16" s="69"/>
      <c r="Y16" s="62"/>
      <c r="Z16" s="175">
        <f>SUM(($J$13+C16)+($L$13-E12))</f>
        <v>1</v>
      </c>
      <c r="AB16" s="176"/>
    </row>
    <row r="17" spans="1:28">
      <c r="A17" s="4"/>
      <c r="B17" s="174" t="s">
        <v>111</v>
      </c>
      <c r="C17" s="74"/>
      <c r="D17" s="61" t="s">
        <v>110</v>
      </c>
      <c r="E17" s="61"/>
      <c r="F17" s="177">
        <f t="shared" si="0"/>
        <v>0</v>
      </c>
      <c r="G17" s="71"/>
      <c r="H17" s="71" t="s">
        <v>110</v>
      </c>
      <c r="I17" s="72"/>
      <c r="J17" s="70"/>
      <c r="K17" s="70" t="s">
        <v>110</v>
      </c>
      <c r="L17" s="66"/>
      <c r="M17" s="171"/>
      <c r="N17" s="70" t="s">
        <v>110</v>
      </c>
      <c r="O17" s="70"/>
      <c r="P17" s="171"/>
      <c r="Q17" s="70" t="s">
        <v>110</v>
      </c>
      <c r="R17" s="66"/>
      <c r="S17" s="172">
        <f t="shared" si="1"/>
        <v>0</v>
      </c>
      <c r="T17" s="173">
        <f t="shared" si="2"/>
        <v>0</v>
      </c>
      <c r="U17" s="68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>SUM(($J$13+C17)+($L$13-E12))</f>
        <v>1</v>
      </c>
      <c r="AB17" s="176"/>
    </row>
    <row r="18" spans="1:28">
      <c r="A18" s="4"/>
      <c r="B18" s="174" t="s">
        <v>112</v>
      </c>
      <c r="C18" s="74"/>
      <c r="D18" s="61" t="s">
        <v>110</v>
      </c>
      <c r="E18" s="61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171"/>
      <c r="N18" s="70" t="s">
        <v>110</v>
      </c>
      <c r="O18" s="70"/>
      <c r="P18" s="171"/>
      <c r="Q18" s="70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>SUM(($J$13+C18)+($L$13-E17))</f>
        <v>1</v>
      </c>
      <c r="AB18" s="176"/>
    </row>
    <row r="19" spans="1:28">
      <c r="A19" s="4"/>
      <c r="B19" s="174" t="s">
        <v>113</v>
      </c>
      <c r="C19" s="172">
        <v>0.66666666666666696</v>
      </c>
      <c r="D19" s="71" t="s">
        <v>110</v>
      </c>
      <c r="E19" s="71">
        <v>0.875</v>
      </c>
      <c r="F19" s="177">
        <f t="shared" si="0"/>
        <v>0.20833333333333304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0.20833333333333304</v>
      </c>
      <c r="T19" s="173">
        <f t="shared" si="2"/>
        <v>4.9999999999999929</v>
      </c>
      <c r="U19" s="73">
        <f t="shared" si="3"/>
        <v>0.79166666666666696</v>
      </c>
      <c r="V19" s="174">
        <f t="shared" si="4"/>
        <v>0</v>
      </c>
      <c r="W19" s="174">
        <f t="shared" si="5"/>
        <v>0.79166666666666696</v>
      </c>
      <c r="X19" s="69"/>
      <c r="Y19" s="62"/>
      <c r="Z19" s="175">
        <f>SUM(($J$13+C19)+($L$13-E18))</f>
        <v>1.666666666666667</v>
      </c>
      <c r="AB19" s="176"/>
    </row>
    <row r="20" spans="1:28">
      <c r="A20" s="4"/>
      <c r="B20" s="174" t="s">
        <v>115</v>
      </c>
      <c r="C20" s="74">
        <v>0.38888888888888901</v>
      </c>
      <c r="D20" s="61" t="s">
        <v>110</v>
      </c>
      <c r="E20" s="61">
        <v>0.91319444444444398</v>
      </c>
      <c r="F20" s="177">
        <f t="shared" si="0"/>
        <v>0.52430555555555491</v>
      </c>
      <c r="G20" s="71"/>
      <c r="H20" s="71" t="s">
        <v>110</v>
      </c>
      <c r="I20" s="72"/>
      <c r="J20" s="70"/>
      <c r="K20" s="70" t="s">
        <v>110</v>
      </c>
      <c r="L20" s="66"/>
      <c r="M20" s="171"/>
      <c r="N20" s="70" t="s">
        <v>110</v>
      </c>
      <c r="O20" s="70"/>
      <c r="P20" s="171"/>
      <c r="Q20" s="70" t="s">
        <v>110</v>
      </c>
      <c r="R20" s="66"/>
      <c r="S20" s="172">
        <f t="shared" si="1"/>
        <v>0.52430555555555491</v>
      </c>
      <c r="T20" s="173">
        <f t="shared" si="2"/>
        <v>12.583333333333318</v>
      </c>
      <c r="U20" s="68">
        <f t="shared" si="3"/>
        <v>0.47569444444444503</v>
      </c>
      <c r="V20" s="174">
        <f t="shared" si="4"/>
        <v>0</v>
      </c>
      <c r="W20" s="174">
        <f t="shared" si="5"/>
        <v>0.47569444444444503</v>
      </c>
      <c r="X20" s="69"/>
      <c r="Y20" s="62"/>
      <c r="Z20" s="175">
        <f>SUM(($J$13+C20)+($L$13-E19))</f>
        <v>0.51388888888888906</v>
      </c>
      <c r="AB20" s="176"/>
    </row>
    <row r="21" spans="1:28">
      <c r="A21" s="4"/>
      <c r="B21" s="59" t="s">
        <v>116</v>
      </c>
      <c r="C21" s="74">
        <v>0.38888888888888901</v>
      </c>
      <c r="D21" s="61" t="s">
        <v>110</v>
      </c>
      <c r="E21" s="61">
        <v>0.81944444444444398</v>
      </c>
      <c r="F21" s="63">
        <f t="shared" si="0"/>
        <v>0.43055555555555497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0.43055555555555497</v>
      </c>
      <c r="T21" s="173">
        <f t="shared" si="2"/>
        <v>10.33333333333332</v>
      </c>
      <c r="U21" s="68">
        <f t="shared" si="3"/>
        <v>0.56944444444444509</v>
      </c>
      <c r="V21" s="174">
        <f t="shared" si="4"/>
        <v>0</v>
      </c>
      <c r="W21" s="174">
        <f t="shared" si="5"/>
        <v>0.56944444444444509</v>
      </c>
      <c r="X21" s="69"/>
      <c r="Y21" s="62"/>
      <c r="Z21" s="175">
        <f>SUM(($J$13+C21)+($L$13-E20))</f>
        <v>0.47569444444444503</v>
      </c>
      <c r="AB21" s="176"/>
    </row>
    <row r="22" spans="1:28">
      <c r="A22" s="4"/>
      <c r="B22" s="174" t="s">
        <v>118</v>
      </c>
      <c r="C22" s="74">
        <v>0.38888888888888901</v>
      </c>
      <c r="D22" s="61" t="s">
        <v>110</v>
      </c>
      <c r="E22" s="61">
        <v>0.89583333333333304</v>
      </c>
      <c r="F22" s="63">
        <f t="shared" si="0"/>
        <v>0.50694444444444398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>
        <v>0.52430555555555602</v>
      </c>
      <c r="Q22" s="70" t="s">
        <v>110</v>
      </c>
      <c r="R22" s="66">
        <v>0.54513888888888895</v>
      </c>
      <c r="S22" s="172">
        <f t="shared" si="1"/>
        <v>0.50694444444444398</v>
      </c>
      <c r="T22" s="173">
        <f t="shared" si="2"/>
        <v>11.666666666666664</v>
      </c>
      <c r="U22" s="68">
        <f t="shared" si="3"/>
        <v>0.49305555555555597</v>
      </c>
      <c r="V22" s="174">
        <f t="shared" si="4"/>
        <v>0</v>
      </c>
      <c r="W22" s="174">
        <f t="shared" si="5"/>
        <v>0.49305555555555597</v>
      </c>
      <c r="X22" s="69"/>
      <c r="Y22" s="6"/>
      <c r="Z22" s="187">
        <f>SUM(($J$13+C22)+($L$13-E21))</f>
        <v>0.56944444444444509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40.083333333333286</v>
      </c>
      <c r="T23" s="77">
        <f>SUM(T16:T22)</f>
        <v>39.583333333333293</v>
      </c>
      <c r="U23" s="6"/>
      <c r="V23" s="4"/>
      <c r="W23" s="78">
        <f>SUM(W16:W22)*24</f>
        <v>127.91666666666671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193" t="s">
        <v>145</v>
      </c>
      <c r="C26" s="172">
        <v>0.25694444444444398</v>
      </c>
      <c r="D26" s="71" t="s">
        <v>110</v>
      </c>
      <c r="E26" s="71">
        <v>0.88194444444444398</v>
      </c>
      <c r="F26" s="177">
        <f t="shared" ref="F26:F34" si="6">(E26-C26)</f>
        <v>0.625</v>
      </c>
      <c r="G26" s="71">
        <v>0.51388888888888895</v>
      </c>
      <c r="H26" s="71" t="s">
        <v>110</v>
      </c>
      <c r="I26" s="72">
        <v>0.58680555555555602</v>
      </c>
      <c r="J26" s="70"/>
      <c r="K26" s="70" t="s">
        <v>110</v>
      </c>
      <c r="L26" s="66"/>
      <c r="M26" s="171">
        <v>0.58680555555555602</v>
      </c>
      <c r="N26" s="70" t="s">
        <v>110</v>
      </c>
      <c r="O26" s="70">
        <v>0.62847222222222199</v>
      </c>
      <c r="P26" s="171"/>
      <c r="Q26" s="70" t="s">
        <v>110</v>
      </c>
      <c r="R26" s="66"/>
      <c r="S26" s="172">
        <f t="shared" ref="S26:S34" si="7">(F26-((I26-G26)))</f>
        <v>0.55208333333333293</v>
      </c>
      <c r="T26" s="173">
        <f t="shared" ref="T26:T34" si="8">(F26-((I26-G26)+(L26-J26)+(O26-M26)+(R26-P26)))*24</f>
        <v>12.250000000000007</v>
      </c>
      <c r="U26" s="73">
        <f t="shared" ref="U26:U34" si="9">(($J$13+C26)+($L$13-E26))</f>
        <v>0.375</v>
      </c>
      <c r="V26" s="174">
        <f t="shared" ref="V26:V34" si="10">(I26-G26)</f>
        <v>7.2916666666667074E-2</v>
      </c>
      <c r="W26" s="174">
        <f t="shared" ref="W26:W34" si="11">(V26+U26)</f>
        <v>0.44791666666666707</v>
      </c>
      <c r="X26" s="69"/>
      <c r="Y26" s="62"/>
      <c r="Z26" s="175">
        <v>0.375</v>
      </c>
      <c r="AB26" s="176"/>
    </row>
    <row r="27" spans="1:28">
      <c r="A27" s="4"/>
      <c r="B27" s="193" t="s">
        <v>147</v>
      </c>
      <c r="C27" s="172">
        <v>0.38888888888888901</v>
      </c>
      <c r="D27" s="71" t="s">
        <v>110</v>
      </c>
      <c r="E27" s="71">
        <v>0.77430555555555602</v>
      </c>
      <c r="F27" s="177">
        <f t="shared" si="6"/>
        <v>0.38541666666666702</v>
      </c>
      <c r="G27" s="71"/>
      <c r="H27" s="71" t="s">
        <v>110</v>
      </c>
      <c r="I27" s="72"/>
      <c r="J27" s="70"/>
      <c r="K27" s="70" t="s">
        <v>110</v>
      </c>
      <c r="L27" s="66"/>
      <c r="M27" s="171"/>
      <c r="N27" s="70" t="s">
        <v>110</v>
      </c>
      <c r="O27" s="70"/>
      <c r="P27" s="171">
        <v>0.52430555555555602</v>
      </c>
      <c r="Q27" s="70" t="s">
        <v>110</v>
      </c>
      <c r="R27" s="66">
        <v>0.54513888888888895</v>
      </c>
      <c r="S27" s="172">
        <f t="shared" si="7"/>
        <v>0.38541666666666702</v>
      </c>
      <c r="T27" s="173">
        <f t="shared" si="8"/>
        <v>8.7500000000000178</v>
      </c>
      <c r="U27" s="73">
        <f t="shared" si="9"/>
        <v>0.61458333333333304</v>
      </c>
      <c r="V27" s="174">
        <f t="shared" si="10"/>
        <v>0</v>
      </c>
      <c r="W27" s="174">
        <f t="shared" si="11"/>
        <v>0.61458333333333304</v>
      </c>
      <c r="X27" s="69"/>
      <c r="Y27" s="62"/>
      <c r="Z27" s="175">
        <v>0.46527777777777801</v>
      </c>
      <c r="AB27" s="176"/>
    </row>
    <row r="28" spans="1:28">
      <c r="A28" s="4"/>
      <c r="B28" s="193" t="s">
        <v>149</v>
      </c>
      <c r="C28" s="172">
        <v>0.38888888888888901</v>
      </c>
      <c r="D28" s="71" t="s">
        <v>110</v>
      </c>
      <c r="E28" s="71">
        <v>0.77430555555555602</v>
      </c>
      <c r="F28" s="177">
        <f t="shared" si="6"/>
        <v>0.38541666666666702</v>
      </c>
      <c r="G28" s="71"/>
      <c r="H28" s="71" t="s">
        <v>110</v>
      </c>
      <c r="I28" s="72"/>
      <c r="J28" s="70"/>
      <c r="K28" s="70" t="s">
        <v>110</v>
      </c>
      <c r="L28" s="66"/>
      <c r="M28" s="171"/>
      <c r="N28" s="70" t="s">
        <v>110</v>
      </c>
      <c r="O28" s="70"/>
      <c r="P28" s="171">
        <v>0.52430555555555602</v>
      </c>
      <c r="Q28" s="70" t="s">
        <v>110</v>
      </c>
      <c r="R28" s="66">
        <v>0.54513888888888895</v>
      </c>
      <c r="S28" s="172">
        <f t="shared" si="7"/>
        <v>0.38541666666666702</v>
      </c>
      <c r="T28" s="173">
        <f t="shared" si="8"/>
        <v>8.7500000000000178</v>
      </c>
      <c r="U28" s="73">
        <f t="shared" si="9"/>
        <v>0.61458333333333304</v>
      </c>
      <c r="V28" s="174">
        <f t="shared" si="10"/>
        <v>0</v>
      </c>
      <c r="W28" s="174">
        <f t="shared" si="11"/>
        <v>0.61458333333333304</v>
      </c>
      <c r="X28" s="69"/>
      <c r="Y28" s="62"/>
      <c r="Z28" s="175">
        <f>SUM(($J$13+C28)+($L$13-E27))</f>
        <v>0.61458333333333304</v>
      </c>
      <c r="AB28" s="176"/>
    </row>
    <row r="29" spans="1:28">
      <c r="B29" s="208">
        <v>29.4</v>
      </c>
      <c r="C29" s="38">
        <v>0.66666666666666663</v>
      </c>
      <c r="D29" s="149" t="s">
        <v>110</v>
      </c>
      <c r="E29" s="38">
        <v>0.90625</v>
      </c>
      <c r="F29" s="209">
        <v>0.23958333333333334</v>
      </c>
      <c r="G29" s="150" t="s">
        <v>276</v>
      </c>
      <c r="H29" s="149" t="s">
        <v>110</v>
      </c>
      <c r="I29" s="210" t="s">
        <v>276</v>
      </c>
      <c r="J29" s="151" t="s">
        <v>276</v>
      </c>
      <c r="K29" s="152" t="s">
        <v>110</v>
      </c>
      <c r="L29" s="211" t="s">
        <v>276</v>
      </c>
      <c r="M29" s="151" t="s">
        <v>276</v>
      </c>
      <c r="N29" s="152" t="s">
        <v>110</v>
      </c>
      <c r="O29" s="151" t="s">
        <v>276</v>
      </c>
      <c r="P29" s="212" t="s">
        <v>276</v>
      </c>
      <c r="Q29" s="152" t="s">
        <v>110</v>
      </c>
      <c r="R29" s="153" t="s">
        <v>276</v>
      </c>
      <c r="S29" s="50">
        <v>0.23958333333333334</v>
      </c>
      <c r="T29" s="213" t="s">
        <v>277</v>
      </c>
      <c r="U29" s="214">
        <v>0.76041666666666663</v>
      </c>
      <c r="V29" s="73">
        <v>0</v>
      </c>
      <c r="W29" s="73">
        <v>0.76041666666666663</v>
      </c>
      <c r="X29" t="s">
        <v>276</v>
      </c>
      <c r="Y29" s="154">
        <v>0.66666666666666663</v>
      </c>
      <c r="Z29" s="175">
        <f>SUM(($J$13+C29)+($L$13-E18))</f>
        <v>1.6666666666666665</v>
      </c>
      <c r="AA29" s="155" t="s">
        <v>276</v>
      </c>
      <c r="AB29" s="215"/>
    </row>
    <row r="30" spans="1:28">
      <c r="A30" s="4"/>
      <c r="B30" s="193" t="s">
        <v>188</v>
      </c>
      <c r="C30" s="172">
        <v>0.38888888888888901</v>
      </c>
      <c r="D30" s="71" t="s">
        <v>110</v>
      </c>
      <c r="E30" s="71">
        <v>0.77430555555555602</v>
      </c>
      <c r="F30" s="177">
        <f t="shared" si="6"/>
        <v>0.38541666666666702</v>
      </c>
      <c r="G30" s="71"/>
      <c r="H30" s="71" t="s">
        <v>110</v>
      </c>
      <c r="I30" s="72"/>
      <c r="J30" s="70"/>
      <c r="K30" s="70" t="s">
        <v>110</v>
      </c>
      <c r="L30" s="66"/>
      <c r="M30" s="171"/>
      <c r="N30" s="70" t="s">
        <v>110</v>
      </c>
      <c r="O30" s="70"/>
      <c r="P30" s="171">
        <v>0.52430555555555602</v>
      </c>
      <c r="Q30" s="70" t="s">
        <v>110</v>
      </c>
      <c r="R30" s="66">
        <v>0.54513888888888895</v>
      </c>
      <c r="S30" s="172">
        <f t="shared" si="7"/>
        <v>0.38541666666666702</v>
      </c>
      <c r="T30" s="173">
        <f t="shared" si="8"/>
        <v>8.7500000000000178</v>
      </c>
      <c r="U30" s="73">
        <f t="shared" si="9"/>
        <v>0.61458333333333304</v>
      </c>
      <c r="V30" s="174">
        <f t="shared" si="10"/>
        <v>0</v>
      </c>
      <c r="W30" s="174">
        <f t="shared" si="11"/>
        <v>0.61458333333333304</v>
      </c>
      <c r="X30" s="69"/>
      <c r="Y30" s="62"/>
      <c r="Z30" s="175">
        <f>SUM(($J$13+C30)+($L$13-E20))</f>
        <v>0.47569444444444503</v>
      </c>
      <c r="AB30" s="176"/>
    </row>
    <row r="31" spans="1:28">
      <c r="A31" s="4"/>
      <c r="B31" s="193" t="s">
        <v>278</v>
      </c>
      <c r="C31" s="172">
        <v>0.38888888888888901</v>
      </c>
      <c r="D31" s="71" t="s">
        <v>110</v>
      </c>
      <c r="E31" s="71">
        <v>0.89583333333333304</v>
      </c>
      <c r="F31" s="177">
        <f t="shared" si="6"/>
        <v>0.50694444444444398</v>
      </c>
      <c r="G31" s="71"/>
      <c r="H31" s="71" t="s">
        <v>110</v>
      </c>
      <c r="I31" s="72"/>
      <c r="J31" s="70"/>
      <c r="K31" s="70" t="s">
        <v>110</v>
      </c>
      <c r="L31" s="66"/>
      <c r="M31" s="171"/>
      <c r="N31" s="70" t="s">
        <v>110</v>
      </c>
      <c r="O31" s="70"/>
      <c r="P31" s="171">
        <v>0.52430555555555602</v>
      </c>
      <c r="Q31" s="70" t="s">
        <v>110</v>
      </c>
      <c r="R31" s="66">
        <v>0.54513888888888895</v>
      </c>
      <c r="S31" s="172">
        <f t="shared" si="7"/>
        <v>0.50694444444444398</v>
      </c>
      <c r="T31" s="173">
        <f t="shared" si="8"/>
        <v>11.666666666666664</v>
      </c>
      <c r="U31" s="73">
        <f t="shared" si="9"/>
        <v>0.49305555555555597</v>
      </c>
      <c r="V31" s="174">
        <f t="shared" si="10"/>
        <v>0</v>
      </c>
      <c r="W31" s="174">
        <f t="shared" si="11"/>
        <v>0.49305555555555597</v>
      </c>
      <c r="X31" s="69"/>
      <c r="Y31" s="62"/>
      <c r="Z31" s="175">
        <f>SUM(($J$13+C31)+($L$13-E22))</f>
        <v>0.49305555555555597</v>
      </c>
      <c r="AB31" s="176"/>
    </row>
    <row r="32" spans="1:28">
      <c r="A32" s="4"/>
      <c r="B32" s="193" t="s">
        <v>189</v>
      </c>
      <c r="C32" s="172">
        <v>0.38888888888888901</v>
      </c>
      <c r="D32" s="71" t="s">
        <v>110</v>
      </c>
      <c r="E32" s="71">
        <v>0.77430555555555602</v>
      </c>
      <c r="F32" s="177">
        <f t="shared" si="6"/>
        <v>0.38541666666666702</v>
      </c>
      <c r="G32" s="71"/>
      <c r="H32" s="71" t="s">
        <v>110</v>
      </c>
      <c r="I32" s="72"/>
      <c r="J32" s="70"/>
      <c r="K32" s="70" t="s">
        <v>110</v>
      </c>
      <c r="L32" s="66"/>
      <c r="M32" s="171"/>
      <c r="N32" s="70" t="s">
        <v>110</v>
      </c>
      <c r="O32" s="70"/>
      <c r="P32" s="171">
        <v>0.52430555555555602</v>
      </c>
      <c r="Q32" s="70" t="s">
        <v>110</v>
      </c>
      <c r="R32" s="66">
        <v>0.54513888888888895</v>
      </c>
      <c r="S32" s="172">
        <f t="shared" si="7"/>
        <v>0.38541666666666702</v>
      </c>
      <c r="T32" s="173">
        <f t="shared" si="8"/>
        <v>8.7500000000000178</v>
      </c>
      <c r="U32" s="73">
        <f t="shared" si="9"/>
        <v>0.61458333333333304</v>
      </c>
      <c r="V32" s="174">
        <f t="shared" si="10"/>
        <v>0</v>
      </c>
      <c r="W32" s="174">
        <f t="shared" si="11"/>
        <v>0.61458333333333304</v>
      </c>
      <c r="X32" s="69"/>
      <c r="Y32" s="62"/>
      <c r="Z32" s="175">
        <f>SUM(($J$13+C32)+($L$13-E21))</f>
        <v>0.56944444444444509</v>
      </c>
      <c r="AB32" s="176"/>
    </row>
    <row r="33" spans="1:28">
      <c r="A33" s="4"/>
      <c r="B33" s="193" t="s">
        <v>151</v>
      </c>
      <c r="C33" s="172">
        <v>0.38888888888888901</v>
      </c>
      <c r="D33" s="71" t="s">
        <v>110</v>
      </c>
      <c r="E33" s="71">
        <v>0.77430555555555602</v>
      </c>
      <c r="F33" s="177">
        <f t="shared" si="6"/>
        <v>0.38541666666666702</v>
      </c>
      <c r="G33" s="71"/>
      <c r="H33" s="71" t="s">
        <v>110</v>
      </c>
      <c r="I33" s="72"/>
      <c r="J33" s="70"/>
      <c r="K33" s="70" t="s">
        <v>110</v>
      </c>
      <c r="L33" s="66"/>
      <c r="M33" s="171"/>
      <c r="N33" s="70" t="s">
        <v>110</v>
      </c>
      <c r="O33" s="70"/>
      <c r="P33" s="171">
        <v>0.52430555555555602</v>
      </c>
      <c r="Q33" s="70" t="s">
        <v>110</v>
      </c>
      <c r="R33" s="66">
        <v>0.54513888888888895</v>
      </c>
      <c r="S33" s="172">
        <f t="shared" si="7"/>
        <v>0.38541666666666702</v>
      </c>
      <c r="T33" s="173">
        <f t="shared" si="8"/>
        <v>8.7500000000000178</v>
      </c>
      <c r="U33" s="68">
        <f t="shared" si="9"/>
        <v>0.61458333333333304</v>
      </c>
      <c r="V33" s="174">
        <f t="shared" si="10"/>
        <v>0</v>
      </c>
      <c r="W33" s="174">
        <f t="shared" si="11"/>
        <v>0.61458333333333304</v>
      </c>
      <c r="X33" s="69"/>
      <c r="Y33" s="62"/>
      <c r="Z33" s="175">
        <f>SUM(($J$13+C33)+($L$13-E20))</f>
        <v>0.47569444444444503</v>
      </c>
      <c r="AB33" s="176"/>
    </row>
    <row r="34" spans="1:28">
      <c r="A34" s="4"/>
      <c r="B34" s="193" t="s">
        <v>182</v>
      </c>
      <c r="C34" s="172">
        <v>0.38888888888888901</v>
      </c>
      <c r="D34" s="71" t="s">
        <v>110</v>
      </c>
      <c r="E34" s="71">
        <v>0.77430555555555602</v>
      </c>
      <c r="F34" s="177">
        <f t="shared" si="6"/>
        <v>0.38541666666666702</v>
      </c>
      <c r="G34" s="71"/>
      <c r="H34" s="71" t="s">
        <v>110</v>
      </c>
      <c r="I34" s="72"/>
      <c r="J34" s="70"/>
      <c r="K34" s="70" t="s">
        <v>110</v>
      </c>
      <c r="L34" s="66"/>
      <c r="M34" s="171"/>
      <c r="N34" s="70" t="s">
        <v>110</v>
      </c>
      <c r="O34" s="70"/>
      <c r="P34" s="171">
        <v>0.52430555555555602</v>
      </c>
      <c r="Q34" s="70" t="s">
        <v>110</v>
      </c>
      <c r="R34" s="66">
        <v>0.54513888888888895</v>
      </c>
      <c r="S34" s="172">
        <f t="shared" si="7"/>
        <v>0.38541666666666702</v>
      </c>
      <c r="T34" s="173">
        <f t="shared" si="8"/>
        <v>8.7500000000000178</v>
      </c>
      <c r="U34" s="68">
        <f t="shared" si="9"/>
        <v>0.61458333333333304</v>
      </c>
      <c r="V34" s="174">
        <f t="shared" si="10"/>
        <v>0</v>
      </c>
      <c r="W34" s="174">
        <f t="shared" si="11"/>
        <v>0.61458333333333304</v>
      </c>
      <c r="X34" s="69"/>
      <c r="Y34" s="62"/>
      <c r="Z34" s="175">
        <f>SUM(($J$13+C34)+($L$13-E20))</f>
        <v>0.47569444444444503</v>
      </c>
      <c r="AB34" s="176"/>
    </row>
  </sheetData>
  <pageMargins left="0.7" right="0.7" top="0.75" bottom="0.75" header="0.511811023622047" footer="0.3"/>
  <pageSetup paperSize="9" scale="92" orientation="landscape" horizontalDpi="300" verticalDpi="300"/>
  <headerFooter>
    <oddFooter>&amp;C_x005F_x000D_&amp;1#&amp;"Aptos,Normal"&amp;10&amp;Kff0000  C1 - Internal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75"/>
  <sheetViews>
    <sheetView zoomScaleNormal="100" workbookViewId="0">
      <selection activeCell="O74" sqref="O74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27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279</v>
      </c>
      <c r="P5" s="6"/>
      <c r="Q5" s="4"/>
      <c r="R5" s="11" t="s">
        <v>74</v>
      </c>
      <c r="S5" s="13"/>
      <c r="T5" s="15" t="s">
        <v>280</v>
      </c>
      <c r="U5" s="4"/>
      <c r="V5" s="11" t="s">
        <v>76</v>
      </c>
      <c r="W5" s="13"/>
      <c r="X5" s="16"/>
      <c r="Y5" s="12"/>
      <c r="Z5" s="15" t="s">
        <v>274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164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74">
        <v>0.243055555555556</v>
      </c>
      <c r="D16" s="61" t="s">
        <v>110</v>
      </c>
      <c r="E16" s="61">
        <v>0.84027777777777801</v>
      </c>
      <c r="F16" s="63">
        <f t="shared" ref="F16:F23" si="0">(E16-C16)</f>
        <v>0.59722222222222199</v>
      </c>
      <c r="G16" s="61">
        <v>0.46527777777777801</v>
      </c>
      <c r="H16" s="61" t="s">
        <v>110</v>
      </c>
      <c r="I16" s="64">
        <v>0.51041666666666696</v>
      </c>
      <c r="J16" s="65"/>
      <c r="K16" s="65" t="s">
        <v>110</v>
      </c>
      <c r="L16" s="66"/>
      <c r="M16" s="224">
        <v>0.51041666666666696</v>
      </c>
      <c r="N16" s="65" t="s">
        <v>110</v>
      </c>
      <c r="O16" s="65">
        <v>0.625</v>
      </c>
      <c r="P16" s="67"/>
      <c r="Q16" s="65" t="s">
        <v>110</v>
      </c>
      <c r="R16" s="66"/>
      <c r="S16" s="225">
        <f t="shared" ref="S16:S23" si="1">(F16-((I16-G16)))</f>
        <v>0.55208333333333304</v>
      </c>
      <c r="T16" s="226">
        <f t="shared" ref="T16:T23" si="2">(F16-((I16-G16)+(L16-J16)+(O16-M16)+(R16-P16)))*24</f>
        <v>10.5</v>
      </c>
      <c r="U16" s="68">
        <f t="shared" ref="U16:U23" si="3">(($J$13+C16)+($L$13-E16))</f>
        <v>0.40277777777777801</v>
      </c>
      <c r="V16" s="227">
        <f t="shared" ref="V16:V23" si="4">(I16-G16)</f>
        <v>4.5138888888888951E-2</v>
      </c>
      <c r="W16" s="227">
        <f t="shared" ref="W16:W23" si="5">(V16+U16)</f>
        <v>0.44791666666666696</v>
      </c>
      <c r="X16" s="69"/>
      <c r="Y16" s="62"/>
      <c r="Z16" s="228">
        <f>SUM(($J$13+C16)+($L$13-E23))</f>
        <v>0.44097222222222299</v>
      </c>
      <c r="AB16" s="229"/>
    </row>
    <row r="17" spans="1:28">
      <c r="A17" s="4"/>
      <c r="B17" s="227" t="s">
        <v>111</v>
      </c>
      <c r="C17" s="74">
        <v>0.243055555555556</v>
      </c>
      <c r="D17" s="61" t="s">
        <v>110</v>
      </c>
      <c r="E17" s="61">
        <v>0.84027777777777801</v>
      </c>
      <c r="F17" s="230">
        <f t="shared" si="0"/>
        <v>0.59722222222222199</v>
      </c>
      <c r="G17" s="71">
        <v>0.46527777777777801</v>
      </c>
      <c r="H17" s="71" t="s">
        <v>110</v>
      </c>
      <c r="I17" s="72">
        <v>0.51041666666666696</v>
      </c>
      <c r="J17" s="70"/>
      <c r="K17" s="70" t="s">
        <v>110</v>
      </c>
      <c r="L17" s="66"/>
      <c r="M17" s="224">
        <v>0.51041666666666696</v>
      </c>
      <c r="N17" s="70" t="s">
        <v>110</v>
      </c>
      <c r="O17" s="70">
        <v>0.55208333333333304</v>
      </c>
      <c r="P17" s="224"/>
      <c r="Q17" s="70" t="s">
        <v>110</v>
      </c>
      <c r="R17" s="66"/>
      <c r="S17" s="225">
        <f t="shared" si="1"/>
        <v>0.55208333333333304</v>
      </c>
      <c r="T17" s="226">
        <f t="shared" si="2"/>
        <v>12.250000000000007</v>
      </c>
      <c r="U17" s="68">
        <f t="shared" si="3"/>
        <v>0.40277777777777801</v>
      </c>
      <c r="V17" s="227">
        <f t="shared" si="4"/>
        <v>4.5138888888888951E-2</v>
      </c>
      <c r="W17" s="227">
        <f t="shared" si="5"/>
        <v>0.44791666666666696</v>
      </c>
      <c r="X17" s="69"/>
      <c r="Y17" s="62"/>
      <c r="Z17" s="228">
        <f>SUM(($J$13+C17)+($L$13-E16))</f>
        <v>0.40277777777777801</v>
      </c>
      <c r="AB17" s="229"/>
    </row>
    <row r="18" spans="1:28">
      <c r="A18" s="4"/>
      <c r="B18" s="227" t="s">
        <v>112</v>
      </c>
      <c r="C18" s="74">
        <v>0.225694444444444</v>
      </c>
      <c r="D18" s="61" t="s">
        <v>110</v>
      </c>
      <c r="E18" s="61">
        <v>0.85069444444444398</v>
      </c>
      <c r="F18" s="63">
        <f t="shared" si="0"/>
        <v>0.625</v>
      </c>
      <c r="G18" s="61">
        <v>0.46527777777777801</v>
      </c>
      <c r="H18" s="61" t="s">
        <v>110</v>
      </c>
      <c r="I18" s="64">
        <v>0.51041666666666696</v>
      </c>
      <c r="J18" s="70"/>
      <c r="K18" s="70" t="s">
        <v>110</v>
      </c>
      <c r="L18" s="66"/>
      <c r="M18" s="224">
        <v>0.51041666666666696</v>
      </c>
      <c r="N18" s="70" t="s">
        <v>110</v>
      </c>
      <c r="O18" s="70">
        <v>0.625</v>
      </c>
      <c r="P18" s="224"/>
      <c r="Q18" s="70" t="s">
        <v>110</v>
      </c>
      <c r="R18" s="66"/>
      <c r="S18" s="225">
        <f t="shared" si="1"/>
        <v>0.57986111111111105</v>
      </c>
      <c r="T18" s="226">
        <f t="shared" si="2"/>
        <v>11.166666666666671</v>
      </c>
      <c r="U18" s="68">
        <f t="shared" si="3"/>
        <v>0.375</v>
      </c>
      <c r="V18" s="227">
        <f t="shared" si="4"/>
        <v>4.5138888888888951E-2</v>
      </c>
      <c r="W18" s="227">
        <f t="shared" si="5"/>
        <v>0.42013888888888895</v>
      </c>
      <c r="X18" s="69"/>
      <c r="Y18" s="62"/>
      <c r="Z18" s="228">
        <f>SUM(($J$13+C18)+($L$13-E17))</f>
        <v>0.38541666666666596</v>
      </c>
      <c r="AB18" s="229"/>
    </row>
    <row r="19" spans="1:28">
      <c r="A19" s="4"/>
      <c r="B19" s="227" t="s">
        <v>113</v>
      </c>
      <c r="C19" s="225">
        <v>0.243055555555556</v>
      </c>
      <c r="D19" s="71" t="s">
        <v>110</v>
      </c>
      <c r="E19" s="71">
        <v>0.84027777777777801</v>
      </c>
      <c r="F19" s="230">
        <f t="shared" si="0"/>
        <v>0.59722222222222199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>
        <v>0.49305555555555602</v>
      </c>
      <c r="Q19" s="70" t="s">
        <v>110</v>
      </c>
      <c r="R19" s="66">
        <v>0.53125</v>
      </c>
      <c r="S19" s="225">
        <f t="shared" si="1"/>
        <v>0.59722222222222199</v>
      </c>
      <c r="T19" s="226">
        <f t="shared" si="2"/>
        <v>13.416666666666671</v>
      </c>
      <c r="U19" s="73">
        <f t="shared" si="3"/>
        <v>0.40277777777777801</v>
      </c>
      <c r="V19" s="227">
        <f t="shared" si="4"/>
        <v>0</v>
      </c>
      <c r="W19" s="227">
        <f t="shared" si="5"/>
        <v>0.40277777777777801</v>
      </c>
      <c r="X19" s="69"/>
      <c r="Y19" s="62"/>
      <c r="Z19" s="228">
        <f>SUM(($J$13+C19)+($L$13-E18))</f>
        <v>0.39236111111111205</v>
      </c>
      <c r="AB19" s="229"/>
    </row>
    <row r="20" spans="1:28">
      <c r="A20" s="4"/>
      <c r="B20" s="231" t="s">
        <v>115</v>
      </c>
      <c r="C20" s="123">
        <v>0.225694444444444</v>
      </c>
      <c r="D20" s="88" t="s">
        <v>110</v>
      </c>
      <c r="E20" s="88">
        <v>0.61111111111111105</v>
      </c>
      <c r="F20" s="232">
        <f t="shared" si="0"/>
        <v>0.38541666666666707</v>
      </c>
      <c r="G20" s="233"/>
      <c r="H20" s="233" t="s">
        <v>110</v>
      </c>
      <c r="I20" s="234"/>
      <c r="J20" s="235"/>
      <c r="K20" s="235" t="s">
        <v>110</v>
      </c>
      <c r="L20" s="236"/>
      <c r="M20" s="237"/>
      <c r="N20" s="235" t="s">
        <v>110</v>
      </c>
      <c r="O20" s="235"/>
      <c r="P20" s="237"/>
      <c r="Q20" s="235" t="s">
        <v>110</v>
      </c>
      <c r="R20" s="236"/>
      <c r="S20" s="238">
        <f t="shared" si="1"/>
        <v>0.38541666666666707</v>
      </c>
      <c r="T20" s="239">
        <f t="shared" si="2"/>
        <v>9.2500000000000107</v>
      </c>
      <c r="U20" s="93">
        <f t="shared" si="3"/>
        <v>0.61458333333333293</v>
      </c>
      <c r="V20" s="231">
        <f t="shared" si="4"/>
        <v>0</v>
      </c>
      <c r="W20" s="231">
        <f t="shared" si="5"/>
        <v>0.61458333333333293</v>
      </c>
      <c r="X20" s="69"/>
      <c r="Y20" s="62"/>
      <c r="Z20" s="240">
        <f>SUM(($J$13+C20)+($L$13-E19))</f>
        <v>0.38541666666666596</v>
      </c>
      <c r="AB20" s="229"/>
    </row>
    <row r="21" spans="1:28">
      <c r="A21" s="4"/>
      <c r="B21" s="94" t="s">
        <v>115</v>
      </c>
      <c r="C21" s="102">
        <v>0.61111111111111105</v>
      </c>
      <c r="D21" s="96" t="s">
        <v>110</v>
      </c>
      <c r="E21" s="96">
        <v>0.92361111111111105</v>
      </c>
      <c r="F21" s="97">
        <f t="shared" si="0"/>
        <v>0.3125</v>
      </c>
      <c r="G21" s="96"/>
      <c r="H21" s="96" t="s">
        <v>110</v>
      </c>
      <c r="I21" s="98"/>
      <c r="J21" s="99"/>
      <c r="K21" s="99" t="s">
        <v>110</v>
      </c>
      <c r="L21" s="100"/>
      <c r="M21" s="101"/>
      <c r="N21" s="99" t="s">
        <v>110</v>
      </c>
      <c r="O21" s="99"/>
      <c r="P21" s="101"/>
      <c r="Q21" s="99" t="s">
        <v>110</v>
      </c>
      <c r="R21" s="100"/>
      <c r="S21" s="102">
        <f t="shared" si="1"/>
        <v>0.3125</v>
      </c>
      <c r="T21" s="103">
        <f t="shared" si="2"/>
        <v>7.5</v>
      </c>
      <c r="U21" s="104">
        <f t="shared" si="3"/>
        <v>0.6875</v>
      </c>
      <c r="V21" s="94">
        <f t="shared" si="4"/>
        <v>0</v>
      </c>
      <c r="W21" s="94">
        <f t="shared" si="5"/>
        <v>0.6875</v>
      </c>
      <c r="X21" s="69"/>
      <c r="Y21" s="62"/>
      <c r="Z21" s="105">
        <f>SUM(($J$13+C21)+($L$13-E12))</f>
        <v>1.6111111111111112</v>
      </c>
      <c r="AB21" s="229"/>
    </row>
    <row r="22" spans="1:28">
      <c r="A22" s="4"/>
      <c r="B22" s="59" t="s">
        <v>116</v>
      </c>
      <c r="C22" s="74">
        <v>0.3125</v>
      </c>
      <c r="D22" s="61" t="s">
        <v>110</v>
      </c>
      <c r="E22" s="61">
        <v>0.52083333333333304</v>
      </c>
      <c r="F22" s="63">
        <f t="shared" si="0"/>
        <v>0.20833333333333304</v>
      </c>
      <c r="G22" s="61"/>
      <c r="H22" s="61" t="s">
        <v>110</v>
      </c>
      <c r="I22" s="64"/>
      <c r="J22" s="65"/>
      <c r="K22" s="65" t="s">
        <v>110</v>
      </c>
      <c r="L22" s="75"/>
      <c r="M22" s="67"/>
      <c r="N22" s="65" t="s">
        <v>110</v>
      </c>
      <c r="O22" s="65"/>
      <c r="P22" s="67"/>
      <c r="Q22" s="65" t="s">
        <v>110</v>
      </c>
      <c r="R22" s="66"/>
      <c r="S22" s="225">
        <f t="shared" si="1"/>
        <v>0.20833333333333304</v>
      </c>
      <c r="T22" s="226">
        <f t="shared" si="2"/>
        <v>4.9999999999999929</v>
      </c>
      <c r="U22" s="68">
        <f t="shared" si="3"/>
        <v>0.79166666666666696</v>
      </c>
      <c r="V22" s="227">
        <f t="shared" si="4"/>
        <v>0</v>
      </c>
      <c r="W22" s="227">
        <f t="shared" si="5"/>
        <v>0.79166666666666696</v>
      </c>
      <c r="X22" s="69"/>
      <c r="Y22" s="62"/>
      <c r="Z22" s="228">
        <f>SUM(($J$13+C22)+($L$13-E21))</f>
        <v>0.38888888888888895</v>
      </c>
      <c r="AB22" s="229"/>
    </row>
    <row r="23" spans="1:28">
      <c r="A23" s="4"/>
      <c r="B23" s="227" t="s">
        <v>118</v>
      </c>
      <c r="C23" s="74">
        <v>0.32291666666666702</v>
      </c>
      <c r="D23" s="61" t="s">
        <v>110</v>
      </c>
      <c r="E23" s="61">
        <v>0.80208333333333304</v>
      </c>
      <c r="F23" s="63">
        <f t="shared" si="0"/>
        <v>0.47916666666666602</v>
      </c>
      <c r="G23" s="61"/>
      <c r="H23" s="61" t="s">
        <v>110</v>
      </c>
      <c r="I23" s="64"/>
      <c r="J23" s="70"/>
      <c r="K23" s="70" t="s">
        <v>110</v>
      </c>
      <c r="L23" s="66"/>
      <c r="M23" s="224">
        <v>0.44444444444444398</v>
      </c>
      <c r="N23" s="70" t="s">
        <v>110</v>
      </c>
      <c r="O23" s="70">
        <v>0.68055555555555602</v>
      </c>
      <c r="P23" s="224"/>
      <c r="Q23" s="70" t="s">
        <v>110</v>
      </c>
      <c r="R23" s="66"/>
      <c r="S23" s="225">
        <f t="shared" si="1"/>
        <v>0.47916666666666602</v>
      </c>
      <c r="T23" s="226">
        <f t="shared" si="2"/>
        <v>5.8333333333332948</v>
      </c>
      <c r="U23" s="68">
        <f t="shared" si="3"/>
        <v>0.52083333333333393</v>
      </c>
      <c r="V23" s="227">
        <f t="shared" si="4"/>
        <v>0</v>
      </c>
      <c r="W23" s="227">
        <f t="shared" si="5"/>
        <v>0.52083333333333393</v>
      </c>
      <c r="X23" s="69"/>
      <c r="Y23" s="6"/>
      <c r="Z23" s="240">
        <f>SUM(($J$13+C23)+($L$13-E22))</f>
        <v>0.80208333333333393</v>
      </c>
      <c r="AB23" s="229"/>
    </row>
    <row r="24" spans="1:28">
      <c r="A24" s="4"/>
      <c r="B24" s="4"/>
      <c r="C24" s="81" t="s">
        <v>281</v>
      </c>
      <c r="D24" s="4"/>
      <c r="E24" s="84"/>
      <c r="F24" s="8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76">
        <f>SUM(S16:S20,S22:S23)*24</f>
        <v>80.499999999999972</v>
      </c>
      <c r="T24" s="77">
        <f>SUM(T16:T20,T22:T23)</f>
        <v>67.416666666666643</v>
      </c>
      <c r="U24" s="6"/>
      <c r="V24" s="4"/>
      <c r="W24" s="78">
        <f>SUM(W16:W20,W22:W23)*24</f>
        <v>87.500000000000028</v>
      </c>
      <c r="X24" s="79"/>
      <c r="Y24" s="79"/>
      <c r="Z24" s="19"/>
    </row>
    <row r="25" spans="1:2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</row>
    <row r="27" spans="1:28">
      <c r="A27" s="4"/>
      <c r="B27" s="219" t="s">
        <v>145</v>
      </c>
      <c r="C27" s="225">
        <v>0.27083333333333298</v>
      </c>
      <c r="D27" s="71" t="s">
        <v>110</v>
      </c>
      <c r="E27" s="71">
        <v>0.77777777777777801</v>
      </c>
      <c r="F27" s="230">
        <f>(E27-C27)</f>
        <v>0.50694444444444509</v>
      </c>
      <c r="G27" s="71"/>
      <c r="H27" s="71" t="s">
        <v>110</v>
      </c>
      <c r="I27" s="72"/>
      <c r="J27" s="70"/>
      <c r="K27" s="70" t="s">
        <v>110</v>
      </c>
      <c r="L27" s="66"/>
      <c r="M27" s="224">
        <v>0.41666666666666702</v>
      </c>
      <c r="N27" s="70" t="s">
        <v>110</v>
      </c>
      <c r="O27" s="70">
        <v>0.64236111111111105</v>
      </c>
      <c r="P27" s="224"/>
      <c r="Q27" s="70" t="s">
        <v>110</v>
      </c>
      <c r="R27" s="66"/>
      <c r="S27" s="225">
        <f>(F27-((I27-G27)))</f>
        <v>0.50694444444444509</v>
      </c>
      <c r="T27" s="226">
        <f>(F27-((I27-G27)+(L27-J27)+(O27-M27)+(R27-P27)))*24</f>
        <v>6.7500000000000249</v>
      </c>
      <c r="U27" s="73">
        <f>(($J$13+C27)+($L$13-E27))</f>
        <v>0.49305555555555497</v>
      </c>
      <c r="V27" s="227">
        <f>(I27-G27)</f>
        <v>0</v>
      </c>
      <c r="W27" s="227">
        <f>(V27+U27)</f>
        <v>0.49305555555555497</v>
      </c>
      <c r="X27" s="69"/>
      <c r="Y27" s="62"/>
      <c r="Z27" s="228">
        <v>0.49305555555555602</v>
      </c>
      <c r="AB27" s="229"/>
    </row>
    <row r="30" spans="1:28">
      <c r="A30" s="4"/>
      <c r="B30" s="4"/>
      <c r="C30" s="35" t="s">
        <v>133</v>
      </c>
      <c r="D30" s="4"/>
      <c r="E30" s="4"/>
      <c r="F30" s="4"/>
      <c r="G30" s="4"/>
      <c r="H30" s="4"/>
      <c r="I30" s="4"/>
      <c r="J30" s="4"/>
      <c r="K30" s="4"/>
      <c r="L30" s="4"/>
      <c r="M30" s="3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8" hidden="1">
      <c r="A31" s="4"/>
      <c r="B31" s="4"/>
      <c r="C31" s="4"/>
      <c r="D31" s="4"/>
      <c r="E31" s="4"/>
      <c r="F31" s="4"/>
      <c r="G31" s="4"/>
      <c r="H31" s="4"/>
      <c r="I31" s="4"/>
      <c r="J31" s="36">
        <v>0</v>
      </c>
      <c r="K31" s="4"/>
      <c r="L31" s="36">
        <v>1</v>
      </c>
      <c r="M31" s="3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8">
      <c r="A32" s="4"/>
      <c r="B32" s="37"/>
      <c r="C32" s="217"/>
      <c r="D32" s="38"/>
      <c r="E32" s="39" t="s">
        <v>91</v>
      </c>
      <c r="F32" s="40"/>
      <c r="G32" s="41"/>
      <c r="H32" s="42" t="s">
        <v>92</v>
      </c>
      <c r="I32" s="40"/>
      <c r="J32" s="43"/>
      <c r="K32" s="43" t="s">
        <v>93</v>
      </c>
      <c r="L32" s="44"/>
      <c r="M32" s="218"/>
      <c r="N32" s="43" t="s">
        <v>93</v>
      </c>
      <c r="O32" s="43"/>
      <c r="P32" s="218"/>
      <c r="Q32" s="43" t="s">
        <v>94</v>
      </c>
      <c r="R32" s="43"/>
      <c r="S32" s="219" t="s">
        <v>95</v>
      </c>
      <c r="T32" s="45" t="s">
        <v>96</v>
      </c>
      <c r="U32" s="217"/>
      <c r="V32" s="39" t="s">
        <v>97</v>
      </c>
      <c r="W32" s="45"/>
      <c r="X32" s="10"/>
      <c r="Y32" s="10"/>
      <c r="Z32" s="46" t="s">
        <v>98</v>
      </c>
      <c r="AB32" s="47" t="s">
        <v>83</v>
      </c>
    </row>
    <row r="33" spans="1:28">
      <c r="A33" s="4"/>
      <c r="B33" s="48" t="s">
        <v>99</v>
      </c>
      <c r="C33" s="220"/>
      <c r="D33" s="49" t="s">
        <v>100</v>
      </c>
      <c r="E33" s="50"/>
      <c r="F33" s="221" t="s">
        <v>101</v>
      </c>
      <c r="G33" s="51" t="s">
        <v>102</v>
      </c>
      <c r="H33" s="51"/>
      <c r="I33" s="52" t="s">
        <v>102</v>
      </c>
      <c r="J33" s="222" t="s">
        <v>102</v>
      </c>
      <c r="K33" s="53"/>
      <c r="L33" s="53" t="s">
        <v>102</v>
      </c>
      <c r="M33" s="222" t="s">
        <v>102</v>
      </c>
      <c r="N33" s="53"/>
      <c r="O33" s="53" t="s">
        <v>102</v>
      </c>
      <c r="P33" s="222" t="s">
        <v>102</v>
      </c>
      <c r="Q33" s="53"/>
      <c r="R33" s="54" t="s">
        <v>102</v>
      </c>
      <c r="S33" s="48" t="s">
        <v>103</v>
      </c>
      <c r="T33" s="223" t="s">
        <v>104</v>
      </c>
      <c r="U33" s="223" t="s">
        <v>105</v>
      </c>
      <c r="V33" s="223" t="s">
        <v>106</v>
      </c>
      <c r="W33" s="223" t="s">
        <v>107</v>
      </c>
      <c r="X33" s="55"/>
      <c r="Y33" s="56"/>
      <c r="Z33" s="57" t="s">
        <v>108</v>
      </c>
      <c r="AB33" s="58"/>
    </row>
    <row r="34" spans="1:28">
      <c r="A34" s="4"/>
      <c r="B34" s="116" t="s">
        <v>109</v>
      </c>
      <c r="C34" s="74">
        <v>0.243055555555556</v>
      </c>
      <c r="D34" s="61" t="s">
        <v>110</v>
      </c>
      <c r="E34" s="61">
        <v>0.82638888888888895</v>
      </c>
      <c r="F34" s="63">
        <f t="shared" ref="F34:F41" si="6">(E34-C34)</f>
        <v>0.58333333333333293</v>
      </c>
      <c r="G34" s="61">
        <v>0.46527777777777801</v>
      </c>
      <c r="H34" s="61" t="s">
        <v>110</v>
      </c>
      <c r="I34" s="64">
        <v>0.51041666666666696</v>
      </c>
      <c r="J34" s="65"/>
      <c r="K34" s="65" t="s">
        <v>110</v>
      </c>
      <c r="L34" s="66"/>
      <c r="M34" s="224">
        <v>0.51041666666666696</v>
      </c>
      <c r="N34" s="65" t="s">
        <v>110</v>
      </c>
      <c r="O34" s="65">
        <v>0.625</v>
      </c>
      <c r="P34" s="67"/>
      <c r="Q34" s="65" t="s">
        <v>110</v>
      </c>
      <c r="R34" s="66"/>
      <c r="S34" s="225">
        <f t="shared" ref="S34:S41" si="7">(F34-((I34-G34)))</f>
        <v>0.53819444444444398</v>
      </c>
      <c r="T34" s="226">
        <f t="shared" ref="T34:T41" si="8">(F34-((I34-G34)+(L34-J34)+(O34-M34)+(R34-P34)))*24</f>
        <v>10.166666666666663</v>
      </c>
      <c r="U34" s="68">
        <f t="shared" ref="U34:U41" si="9">(($J$13+C34)+($L$13-E34))</f>
        <v>0.41666666666666707</v>
      </c>
      <c r="V34" s="227">
        <f t="shared" ref="V34:V41" si="10">(I34-G34)</f>
        <v>4.5138888888888951E-2</v>
      </c>
      <c r="W34" s="227">
        <f t="shared" ref="W34:W41" si="11">(V34+U34)</f>
        <v>0.46180555555555602</v>
      </c>
      <c r="X34" s="69"/>
      <c r="Y34" s="62"/>
      <c r="Z34" s="228">
        <f>SUM(($J$13+C34)+($L$13-E41))</f>
        <v>0.44097222222222299</v>
      </c>
      <c r="AB34" s="229"/>
    </row>
    <row r="35" spans="1:28">
      <c r="A35" s="4"/>
      <c r="B35" s="227" t="s">
        <v>111</v>
      </c>
      <c r="C35" s="74">
        <v>0.243055555555556</v>
      </c>
      <c r="D35" s="61" t="s">
        <v>110</v>
      </c>
      <c r="E35" s="61">
        <v>0.82638888888888895</v>
      </c>
      <c r="F35" s="230">
        <f t="shared" si="6"/>
        <v>0.58333333333333293</v>
      </c>
      <c r="G35" s="71">
        <v>0.46527777777777801</v>
      </c>
      <c r="H35" s="71" t="s">
        <v>110</v>
      </c>
      <c r="I35" s="72">
        <v>0.51041666666666696</v>
      </c>
      <c r="J35" s="70"/>
      <c r="K35" s="70" t="s">
        <v>110</v>
      </c>
      <c r="L35" s="66"/>
      <c r="M35" s="224">
        <v>0.51041666666666696</v>
      </c>
      <c r="N35" s="70" t="s">
        <v>110</v>
      </c>
      <c r="O35" s="70">
        <v>0.55208333333333304</v>
      </c>
      <c r="P35" s="224"/>
      <c r="Q35" s="70" t="s">
        <v>110</v>
      </c>
      <c r="R35" s="66"/>
      <c r="S35" s="225">
        <f t="shared" si="7"/>
        <v>0.53819444444444398</v>
      </c>
      <c r="T35" s="226">
        <f t="shared" si="8"/>
        <v>11.91666666666667</v>
      </c>
      <c r="U35" s="68">
        <f t="shared" si="9"/>
        <v>0.41666666666666707</v>
      </c>
      <c r="V35" s="227">
        <f t="shared" si="10"/>
        <v>4.5138888888888951E-2</v>
      </c>
      <c r="W35" s="227">
        <f t="shared" si="11"/>
        <v>0.46180555555555602</v>
      </c>
      <c r="X35" s="69"/>
      <c r="Y35" s="62"/>
      <c r="Z35" s="228">
        <f>SUM(($J$13+C35)+($L$13-E34))</f>
        <v>0.41666666666666707</v>
      </c>
      <c r="AB35" s="229"/>
    </row>
    <row r="36" spans="1:28">
      <c r="A36" s="4"/>
      <c r="B36" s="227" t="s">
        <v>112</v>
      </c>
      <c r="C36" s="74">
        <v>0.225694444444444</v>
      </c>
      <c r="D36" s="61" t="s">
        <v>110</v>
      </c>
      <c r="E36" s="61">
        <v>0.85069444444444398</v>
      </c>
      <c r="F36" s="63">
        <f t="shared" si="6"/>
        <v>0.625</v>
      </c>
      <c r="G36" s="61">
        <v>0.46527777777777801</v>
      </c>
      <c r="H36" s="61" t="s">
        <v>110</v>
      </c>
      <c r="I36" s="64">
        <v>0.51041666666666696</v>
      </c>
      <c r="J36" s="70"/>
      <c r="K36" s="70" t="s">
        <v>110</v>
      </c>
      <c r="L36" s="66"/>
      <c r="M36" s="224">
        <v>0.51041666666666696</v>
      </c>
      <c r="N36" s="70" t="s">
        <v>110</v>
      </c>
      <c r="O36" s="70">
        <v>0.625</v>
      </c>
      <c r="P36" s="224"/>
      <c r="Q36" s="70" t="s">
        <v>110</v>
      </c>
      <c r="R36" s="66"/>
      <c r="S36" s="225">
        <f t="shared" si="7"/>
        <v>0.57986111111111105</v>
      </c>
      <c r="T36" s="226">
        <f t="shared" si="8"/>
        <v>11.166666666666671</v>
      </c>
      <c r="U36" s="68">
        <f t="shared" si="9"/>
        <v>0.375</v>
      </c>
      <c r="V36" s="227">
        <f t="shared" si="10"/>
        <v>4.5138888888888951E-2</v>
      </c>
      <c r="W36" s="227">
        <f t="shared" si="11"/>
        <v>0.42013888888888895</v>
      </c>
      <c r="X36" s="69"/>
      <c r="Y36" s="62"/>
      <c r="Z36" s="228">
        <f>SUM(($J$13+C36)+($L$13-E35))</f>
        <v>0.39930555555555503</v>
      </c>
      <c r="AB36" s="229"/>
    </row>
    <row r="37" spans="1:28">
      <c r="A37" s="4"/>
      <c r="B37" s="227" t="s">
        <v>113</v>
      </c>
      <c r="C37" s="225">
        <v>0.243055555555556</v>
      </c>
      <c r="D37" s="71" t="s">
        <v>110</v>
      </c>
      <c r="E37" s="71">
        <v>0.84027777777777801</v>
      </c>
      <c r="F37" s="230">
        <f t="shared" si="6"/>
        <v>0.59722222222222199</v>
      </c>
      <c r="G37" s="71"/>
      <c r="H37" s="71" t="s">
        <v>110</v>
      </c>
      <c r="I37" s="72"/>
      <c r="J37" s="70"/>
      <c r="K37" s="70" t="s">
        <v>110</v>
      </c>
      <c r="L37" s="66"/>
      <c r="M37" s="224"/>
      <c r="N37" s="70" t="s">
        <v>110</v>
      </c>
      <c r="O37" s="70"/>
      <c r="P37" s="224">
        <v>0.49305555555555602</v>
      </c>
      <c r="Q37" s="70" t="s">
        <v>110</v>
      </c>
      <c r="R37" s="66">
        <v>0.53125</v>
      </c>
      <c r="S37" s="225">
        <f t="shared" si="7"/>
        <v>0.59722222222222199</v>
      </c>
      <c r="T37" s="226">
        <f t="shared" si="8"/>
        <v>13.416666666666671</v>
      </c>
      <c r="U37" s="73">
        <f t="shared" si="9"/>
        <v>0.40277777777777801</v>
      </c>
      <c r="V37" s="227">
        <f t="shared" si="10"/>
        <v>0</v>
      </c>
      <c r="W37" s="227">
        <f t="shared" si="11"/>
        <v>0.40277777777777801</v>
      </c>
      <c r="X37" s="69"/>
      <c r="Y37" s="62"/>
      <c r="Z37" s="228">
        <f>SUM(($J$13+C37)+($L$13-E36))</f>
        <v>0.39236111111111205</v>
      </c>
      <c r="AB37" s="229"/>
    </row>
    <row r="38" spans="1:28">
      <c r="A38" s="4"/>
      <c r="B38" s="231" t="s">
        <v>115</v>
      </c>
      <c r="C38" s="123">
        <v>0.225694444444444</v>
      </c>
      <c r="D38" s="88" t="s">
        <v>110</v>
      </c>
      <c r="E38" s="88">
        <v>0.61111111111111105</v>
      </c>
      <c r="F38" s="232">
        <f t="shared" si="6"/>
        <v>0.38541666666666707</v>
      </c>
      <c r="G38" s="233"/>
      <c r="H38" s="233" t="s">
        <v>110</v>
      </c>
      <c r="I38" s="234"/>
      <c r="J38" s="235"/>
      <c r="K38" s="235" t="s">
        <v>110</v>
      </c>
      <c r="L38" s="236"/>
      <c r="M38" s="237"/>
      <c r="N38" s="235" t="s">
        <v>110</v>
      </c>
      <c r="O38" s="235"/>
      <c r="P38" s="237"/>
      <c r="Q38" s="235" t="s">
        <v>110</v>
      </c>
      <c r="R38" s="236"/>
      <c r="S38" s="238">
        <f t="shared" si="7"/>
        <v>0.38541666666666707</v>
      </c>
      <c r="T38" s="239">
        <f t="shared" si="8"/>
        <v>9.2500000000000107</v>
      </c>
      <c r="U38" s="93">
        <f t="shared" si="9"/>
        <v>0.61458333333333293</v>
      </c>
      <c r="V38" s="231">
        <f t="shared" si="10"/>
        <v>0</v>
      </c>
      <c r="W38" s="231">
        <f t="shared" si="11"/>
        <v>0.61458333333333293</v>
      </c>
      <c r="X38" s="69"/>
      <c r="Y38" s="62"/>
      <c r="Z38" s="240">
        <f>SUM(($J$13+C38)+($L$13-E37))</f>
        <v>0.38541666666666596</v>
      </c>
      <c r="AB38" s="229"/>
    </row>
    <row r="39" spans="1:28">
      <c r="A39" s="4"/>
      <c r="B39" s="94" t="s">
        <v>115</v>
      </c>
      <c r="C39" s="102">
        <v>0.61111111111111105</v>
      </c>
      <c r="D39" s="96" t="s">
        <v>110</v>
      </c>
      <c r="E39" s="96">
        <v>0.82638888888888895</v>
      </c>
      <c r="F39" s="97">
        <f t="shared" si="6"/>
        <v>0.2152777777777779</v>
      </c>
      <c r="G39" s="96"/>
      <c r="H39" s="96" t="s">
        <v>110</v>
      </c>
      <c r="I39" s="98"/>
      <c r="J39" s="99"/>
      <c r="K39" s="99" t="s">
        <v>110</v>
      </c>
      <c r="L39" s="100"/>
      <c r="M39" s="101"/>
      <c r="N39" s="99" t="s">
        <v>110</v>
      </c>
      <c r="O39" s="99"/>
      <c r="P39" s="101"/>
      <c r="Q39" s="99" t="s">
        <v>110</v>
      </c>
      <c r="R39" s="100"/>
      <c r="S39" s="102">
        <f t="shared" si="7"/>
        <v>0.2152777777777779</v>
      </c>
      <c r="T39" s="103">
        <f t="shared" si="8"/>
        <v>5.1666666666666696</v>
      </c>
      <c r="U39" s="104">
        <f t="shared" si="9"/>
        <v>0.7847222222222221</v>
      </c>
      <c r="V39" s="94">
        <f t="shared" si="10"/>
        <v>0</v>
      </c>
      <c r="W39" s="94">
        <f t="shared" si="11"/>
        <v>0.7847222222222221</v>
      </c>
      <c r="X39" s="69"/>
      <c r="Y39" s="62"/>
      <c r="Z39" s="105">
        <f>SUM(($J$13+C39)+($L$13-E30))</f>
        <v>1.6111111111111112</v>
      </c>
      <c r="AB39" s="229"/>
    </row>
    <row r="40" spans="1:28">
      <c r="A40" s="4"/>
      <c r="B40" s="59" t="s">
        <v>116</v>
      </c>
      <c r="C40" s="74">
        <v>0.3125</v>
      </c>
      <c r="D40" s="61" t="s">
        <v>110</v>
      </c>
      <c r="E40" s="61">
        <v>0.52083333333333304</v>
      </c>
      <c r="F40" s="63">
        <f t="shared" si="6"/>
        <v>0.20833333333333304</v>
      </c>
      <c r="G40" s="61"/>
      <c r="H40" s="61" t="s">
        <v>110</v>
      </c>
      <c r="I40" s="64"/>
      <c r="J40" s="65"/>
      <c r="K40" s="65" t="s">
        <v>110</v>
      </c>
      <c r="L40" s="75"/>
      <c r="M40" s="67"/>
      <c r="N40" s="65" t="s">
        <v>110</v>
      </c>
      <c r="O40" s="65"/>
      <c r="P40" s="67"/>
      <c r="Q40" s="65" t="s">
        <v>110</v>
      </c>
      <c r="R40" s="66"/>
      <c r="S40" s="225">
        <f t="shared" si="7"/>
        <v>0.20833333333333304</v>
      </c>
      <c r="T40" s="226">
        <f t="shared" si="8"/>
        <v>4.9999999999999929</v>
      </c>
      <c r="U40" s="68">
        <f t="shared" si="9"/>
        <v>0.79166666666666696</v>
      </c>
      <c r="V40" s="227">
        <f t="shared" si="10"/>
        <v>0</v>
      </c>
      <c r="W40" s="227">
        <f t="shared" si="11"/>
        <v>0.79166666666666696</v>
      </c>
      <c r="X40" s="69"/>
      <c r="Y40" s="62"/>
      <c r="Z40" s="228">
        <f>SUM(($J$13+C40)+($L$13-E39))</f>
        <v>0.48611111111111105</v>
      </c>
      <c r="AB40" s="229"/>
    </row>
    <row r="41" spans="1:28">
      <c r="A41" s="4"/>
      <c r="B41" s="227" t="s">
        <v>118</v>
      </c>
      <c r="C41" s="74">
        <v>0.32291666666666702</v>
      </c>
      <c r="D41" s="61" t="s">
        <v>110</v>
      </c>
      <c r="E41" s="61">
        <v>0.80208333333333304</v>
      </c>
      <c r="F41" s="63">
        <f t="shared" si="6"/>
        <v>0.47916666666666602</v>
      </c>
      <c r="G41" s="61"/>
      <c r="H41" s="61" t="s">
        <v>110</v>
      </c>
      <c r="I41" s="64"/>
      <c r="J41" s="70"/>
      <c r="K41" s="70" t="s">
        <v>110</v>
      </c>
      <c r="L41" s="66"/>
      <c r="M41" s="224">
        <v>0.44791666666666702</v>
      </c>
      <c r="N41" s="70" t="s">
        <v>110</v>
      </c>
      <c r="O41" s="70">
        <v>0.63194444444444398</v>
      </c>
      <c r="P41" s="224"/>
      <c r="Q41" s="70" t="s">
        <v>110</v>
      </c>
      <c r="R41" s="66"/>
      <c r="S41" s="225">
        <f t="shared" si="7"/>
        <v>0.47916666666666602</v>
      </c>
      <c r="T41" s="226">
        <f t="shared" si="8"/>
        <v>7.0833333333333375</v>
      </c>
      <c r="U41" s="68">
        <f t="shared" si="9"/>
        <v>0.52083333333333393</v>
      </c>
      <c r="V41" s="227">
        <f t="shared" si="10"/>
        <v>0</v>
      </c>
      <c r="W41" s="227">
        <f t="shared" si="11"/>
        <v>0.52083333333333393</v>
      </c>
      <c r="X41" s="69"/>
      <c r="Y41" s="6"/>
      <c r="Z41" s="240">
        <f>SUM(($J$13+C41)+($L$13-E40))</f>
        <v>0.80208333333333393</v>
      </c>
      <c r="AB41" s="229"/>
    </row>
    <row r="42" spans="1:28">
      <c r="A42" s="4"/>
      <c r="B42" s="4"/>
      <c r="C42" s="106" t="s">
        <v>281</v>
      </c>
      <c r="D42" s="84"/>
      <c r="E42" s="84"/>
      <c r="F42" s="84"/>
      <c r="G42" s="8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76">
        <f>SUM(S34:S38,S40:S41)*24</f>
        <v>79.833333333333286</v>
      </c>
      <c r="T42" s="77">
        <f>SUM(T34:T38,T40:T41)</f>
        <v>68.000000000000014</v>
      </c>
      <c r="U42" s="6"/>
      <c r="V42" s="4"/>
      <c r="W42" s="78">
        <f>SUM(W34:W38,W40:W41)*24</f>
        <v>88.166666666666714</v>
      </c>
      <c r="X42" s="79"/>
      <c r="Y42" s="79"/>
      <c r="Z42" s="19"/>
    </row>
    <row r="43" spans="1:2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6"/>
      <c r="U43" s="6"/>
      <c r="V43" s="4"/>
      <c r="W43" s="4"/>
      <c r="X43" s="4"/>
      <c r="Y43" s="4"/>
      <c r="Z43" s="4"/>
    </row>
    <row r="44" spans="1:28">
      <c r="A44" s="4"/>
      <c r="B44" s="4"/>
      <c r="C44" s="35" t="s">
        <v>240</v>
      </c>
      <c r="D44" s="4"/>
      <c r="E44" s="4"/>
      <c r="F44" s="4"/>
      <c r="G44" s="4"/>
      <c r="H44" s="4"/>
      <c r="I44" s="4"/>
      <c r="J44" s="4"/>
      <c r="K44" s="4"/>
      <c r="L44" s="4"/>
      <c r="M44" s="3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8" hidden="1">
      <c r="A45" s="4"/>
      <c r="B45" s="4"/>
      <c r="C45" s="4"/>
      <c r="D45" s="4"/>
      <c r="E45" s="4"/>
      <c r="F45" s="4"/>
      <c r="G45" s="4"/>
      <c r="H45" s="4"/>
      <c r="I45" s="4"/>
      <c r="J45" s="36">
        <v>0</v>
      </c>
      <c r="K45" s="4"/>
      <c r="L45" s="36">
        <v>1</v>
      </c>
      <c r="M45" s="3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8">
      <c r="A46" s="4"/>
      <c r="B46" s="37"/>
      <c r="C46" s="217"/>
      <c r="D46" s="38"/>
      <c r="E46" s="39" t="s">
        <v>91</v>
      </c>
      <c r="F46" s="40"/>
      <c r="G46" s="41"/>
      <c r="H46" s="42" t="s">
        <v>92</v>
      </c>
      <c r="I46" s="40"/>
      <c r="J46" s="43"/>
      <c r="K46" s="43" t="s">
        <v>93</v>
      </c>
      <c r="L46" s="44"/>
      <c r="M46" s="218"/>
      <c r="N46" s="43" t="s">
        <v>93</v>
      </c>
      <c r="O46" s="43"/>
      <c r="P46" s="218"/>
      <c r="Q46" s="43" t="s">
        <v>94</v>
      </c>
      <c r="R46" s="43"/>
      <c r="S46" s="219" t="s">
        <v>95</v>
      </c>
      <c r="T46" s="45" t="s">
        <v>96</v>
      </c>
      <c r="U46" s="217"/>
      <c r="V46" s="39" t="s">
        <v>97</v>
      </c>
      <c r="W46" s="45"/>
      <c r="X46" s="10"/>
      <c r="Y46" s="10"/>
      <c r="Z46" s="46" t="s">
        <v>98</v>
      </c>
      <c r="AB46" s="47" t="s">
        <v>83</v>
      </c>
    </row>
    <row r="47" spans="1:28">
      <c r="A47" s="4"/>
      <c r="B47" s="48" t="s">
        <v>99</v>
      </c>
      <c r="C47" s="220"/>
      <c r="D47" s="49" t="s">
        <v>100</v>
      </c>
      <c r="E47" s="50"/>
      <c r="F47" s="221" t="s">
        <v>101</v>
      </c>
      <c r="G47" s="51" t="s">
        <v>102</v>
      </c>
      <c r="H47" s="51"/>
      <c r="I47" s="52" t="s">
        <v>102</v>
      </c>
      <c r="J47" s="222" t="s">
        <v>102</v>
      </c>
      <c r="K47" s="53"/>
      <c r="L47" s="53" t="s">
        <v>102</v>
      </c>
      <c r="M47" s="222" t="s">
        <v>102</v>
      </c>
      <c r="N47" s="53"/>
      <c r="O47" s="53" t="s">
        <v>102</v>
      </c>
      <c r="P47" s="222" t="s">
        <v>102</v>
      </c>
      <c r="Q47" s="53"/>
      <c r="R47" s="54" t="s">
        <v>102</v>
      </c>
      <c r="S47" s="48" t="s">
        <v>103</v>
      </c>
      <c r="T47" s="223" t="s">
        <v>104</v>
      </c>
      <c r="U47" s="223" t="s">
        <v>105</v>
      </c>
      <c r="V47" s="223" t="s">
        <v>106</v>
      </c>
      <c r="W47" s="223" t="s">
        <v>107</v>
      </c>
      <c r="X47" s="55"/>
      <c r="Y47" s="56"/>
      <c r="Z47" s="57" t="s">
        <v>108</v>
      </c>
      <c r="AB47" s="58"/>
    </row>
    <row r="48" spans="1:28">
      <c r="A48" s="4"/>
      <c r="B48" s="116" t="s">
        <v>109</v>
      </c>
      <c r="C48" s="74">
        <v>0.243055555555556</v>
      </c>
      <c r="D48" s="61" t="s">
        <v>110</v>
      </c>
      <c r="E48" s="61">
        <v>0.82638888888888895</v>
      </c>
      <c r="F48" s="63">
        <f t="shared" ref="F48:F55" si="12">(E48-C48)</f>
        <v>0.58333333333333293</v>
      </c>
      <c r="G48" s="61">
        <v>0.46527777777777801</v>
      </c>
      <c r="H48" s="61" t="s">
        <v>110</v>
      </c>
      <c r="I48" s="64">
        <v>0.51041666666666696</v>
      </c>
      <c r="J48" s="65"/>
      <c r="K48" s="65" t="s">
        <v>110</v>
      </c>
      <c r="L48" s="66"/>
      <c r="M48" s="224">
        <v>0.51041666666666696</v>
      </c>
      <c r="N48" s="65" t="s">
        <v>110</v>
      </c>
      <c r="O48" s="65">
        <v>0.625</v>
      </c>
      <c r="P48" s="67"/>
      <c r="Q48" s="65" t="s">
        <v>110</v>
      </c>
      <c r="R48" s="66"/>
      <c r="S48" s="225">
        <f t="shared" ref="S48:S55" si="13">(F48-((I48-G48)))</f>
        <v>0.53819444444444398</v>
      </c>
      <c r="T48" s="226">
        <f t="shared" ref="T48:T55" si="14">(F48-((I48-G48)+(L48-J48)+(O48-M48)+(R48-P48)))*24</f>
        <v>10.166666666666663</v>
      </c>
      <c r="U48" s="68">
        <f t="shared" ref="U48:U55" si="15">(($J$13+C48)+($L$13-E48))</f>
        <v>0.41666666666666707</v>
      </c>
      <c r="V48" s="227">
        <f t="shared" ref="V48:V55" si="16">(I48-G48)</f>
        <v>4.5138888888888951E-2</v>
      </c>
      <c r="W48" s="227">
        <f t="shared" ref="W48:W55" si="17">(V48+U48)</f>
        <v>0.46180555555555602</v>
      </c>
      <c r="X48" s="69"/>
      <c r="Y48" s="62"/>
      <c r="Z48" s="228">
        <f>SUM(($J$13+C48)+($L$13-E55))</f>
        <v>0.44097222222222299</v>
      </c>
      <c r="AB48" s="229"/>
    </row>
    <row r="49" spans="1:28">
      <c r="A49" s="4"/>
      <c r="B49" s="227" t="s">
        <v>111</v>
      </c>
      <c r="C49" s="74">
        <v>0.243055555555556</v>
      </c>
      <c r="D49" s="61" t="s">
        <v>110</v>
      </c>
      <c r="E49" s="61">
        <v>0.82638888888888895</v>
      </c>
      <c r="F49" s="230">
        <f t="shared" si="12"/>
        <v>0.58333333333333293</v>
      </c>
      <c r="G49" s="71">
        <v>0.46527777777777801</v>
      </c>
      <c r="H49" s="71" t="s">
        <v>110</v>
      </c>
      <c r="I49" s="72">
        <v>0.51041666666666696</v>
      </c>
      <c r="J49" s="70"/>
      <c r="K49" s="70" t="s">
        <v>110</v>
      </c>
      <c r="L49" s="66"/>
      <c r="M49" s="224">
        <v>0.51041666666666696</v>
      </c>
      <c r="N49" s="70" t="s">
        <v>110</v>
      </c>
      <c r="O49" s="70">
        <v>0.55208333333333304</v>
      </c>
      <c r="P49" s="224"/>
      <c r="Q49" s="70" t="s">
        <v>110</v>
      </c>
      <c r="R49" s="66"/>
      <c r="S49" s="225">
        <f t="shared" si="13"/>
        <v>0.53819444444444398</v>
      </c>
      <c r="T49" s="226">
        <f t="shared" si="14"/>
        <v>11.91666666666667</v>
      </c>
      <c r="U49" s="68">
        <f t="shared" si="15"/>
        <v>0.41666666666666707</v>
      </c>
      <c r="V49" s="227">
        <f t="shared" si="16"/>
        <v>4.5138888888888951E-2</v>
      </c>
      <c r="W49" s="227">
        <f t="shared" si="17"/>
        <v>0.46180555555555602</v>
      </c>
      <c r="X49" s="69"/>
      <c r="Y49" s="62"/>
      <c r="Z49" s="228">
        <f>SUM(($J$13+C49)+($L$13-E48))</f>
        <v>0.41666666666666707</v>
      </c>
      <c r="AB49" s="229"/>
    </row>
    <row r="50" spans="1:28">
      <c r="A50" s="4"/>
      <c r="B50" s="227" t="s">
        <v>112</v>
      </c>
      <c r="C50" s="74">
        <v>0.243055555555556</v>
      </c>
      <c r="D50" s="61" t="s">
        <v>110</v>
      </c>
      <c r="E50" s="61">
        <v>0.84375</v>
      </c>
      <c r="F50" s="63">
        <f t="shared" si="12"/>
        <v>0.60069444444444398</v>
      </c>
      <c r="G50" s="61">
        <v>0.46527777777777801</v>
      </c>
      <c r="H50" s="61" t="s">
        <v>110</v>
      </c>
      <c r="I50" s="64">
        <v>0.51041666666666696</v>
      </c>
      <c r="J50" s="70"/>
      <c r="K50" s="70" t="s">
        <v>110</v>
      </c>
      <c r="L50" s="66"/>
      <c r="M50" s="224">
        <v>0.51041666666666696</v>
      </c>
      <c r="N50" s="70" t="s">
        <v>110</v>
      </c>
      <c r="O50" s="70">
        <v>0.55902777777777801</v>
      </c>
      <c r="P50" s="224"/>
      <c r="Q50" s="70" t="s">
        <v>110</v>
      </c>
      <c r="R50" s="66"/>
      <c r="S50" s="225">
        <f t="shared" si="13"/>
        <v>0.55555555555555503</v>
      </c>
      <c r="T50" s="226">
        <f t="shared" si="14"/>
        <v>12.166666666666655</v>
      </c>
      <c r="U50" s="68">
        <f t="shared" si="15"/>
        <v>0.39930555555555602</v>
      </c>
      <c r="V50" s="227">
        <f t="shared" si="16"/>
        <v>4.5138888888888951E-2</v>
      </c>
      <c r="W50" s="227">
        <f t="shared" si="17"/>
        <v>0.44444444444444497</v>
      </c>
      <c r="X50" s="69"/>
      <c r="Y50" s="62"/>
      <c r="Z50" s="228">
        <f>SUM(($J$13+C50)+($L$13-E49))</f>
        <v>0.41666666666666707</v>
      </c>
      <c r="AB50" s="229"/>
    </row>
    <row r="51" spans="1:28">
      <c r="A51" s="4"/>
      <c r="B51" s="227" t="s">
        <v>113</v>
      </c>
      <c r="C51" s="225">
        <v>0.243055555555556</v>
      </c>
      <c r="D51" s="71" t="s">
        <v>110</v>
      </c>
      <c r="E51" s="71">
        <v>0.84027777777777801</v>
      </c>
      <c r="F51" s="230">
        <f t="shared" si="12"/>
        <v>0.59722222222222199</v>
      </c>
      <c r="G51" s="71">
        <v>0.46527777777777801</v>
      </c>
      <c r="H51" s="71" t="s">
        <v>110</v>
      </c>
      <c r="I51" s="72">
        <v>0.51041666666666696</v>
      </c>
      <c r="J51" s="70"/>
      <c r="K51" s="70" t="s">
        <v>110</v>
      </c>
      <c r="L51" s="66"/>
      <c r="M51" s="224">
        <v>0.51041666666666696</v>
      </c>
      <c r="N51" s="70" t="s">
        <v>110</v>
      </c>
      <c r="O51" s="70">
        <v>0.625</v>
      </c>
      <c r="P51" s="224"/>
      <c r="Q51" s="70" t="s">
        <v>110</v>
      </c>
      <c r="R51" s="66"/>
      <c r="S51" s="225">
        <f t="shared" si="13"/>
        <v>0.55208333333333304</v>
      </c>
      <c r="T51" s="226">
        <f t="shared" si="14"/>
        <v>10.5</v>
      </c>
      <c r="U51" s="73">
        <f t="shared" si="15"/>
        <v>0.40277777777777801</v>
      </c>
      <c r="V51" s="227">
        <f t="shared" si="16"/>
        <v>4.5138888888888951E-2</v>
      </c>
      <c r="W51" s="227">
        <f t="shared" si="17"/>
        <v>0.44791666666666696</v>
      </c>
      <c r="X51" s="69"/>
      <c r="Y51" s="62"/>
      <c r="Z51" s="228">
        <f>SUM(($J$13+C51)+($L$13-E50))</f>
        <v>0.39930555555555602</v>
      </c>
      <c r="AB51" s="229"/>
    </row>
    <row r="52" spans="1:28">
      <c r="A52" s="4"/>
      <c r="B52" s="231" t="s">
        <v>115</v>
      </c>
      <c r="C52" s="123">
        <v>0.243055555555556</v>
      </c>
      <c r="D52" s="88" t="s">
        <v>110</v>
      </c>
      <c r="E52" s="88">
        <v>0.61111111111111105</v>
      </c>
      <c r="F52" s="232">
        <f t="shared" si="12"/>
        <v>0.36805555555555503</v>
      </c>
      <c r="G52" s="233"/>
      <c r="H52" s="233" t="s">
        <v>110</v>
      </c>
      <c r="I52" s="234"/>
      <c r="J52" s="235"/>
      <c r="K52" s="235" t="s">
        <v>110</v>
      </c>
      <c r="L52" s="236"/>
      <c r="M52" s="237"/>
      <c r="N52" s="235" t="s">
        <v>110</v>
      </c>
      <c r="O52" s="235"/>
      <c r="P52" s="237"/>
      <c r="Q52" s="235" t="s">
        <v>110</v>
      </c>
      <c r="R52" s="236"/>
      <c r="S52" s="238">
        <f t="shared" si="13"/>
        <v>0.36805555555555503</v>
      </c>
      <c r="T52" s="239">
        <f t="shared" si="14"/>
        <v>8.8333333333333215</v>
      </c>
      <c r="U52" s="93">
        <f t="shared" si="15"/>
        <v>0.63194444444444497</v>
      </c>
      <c r="V52" s="231">
        <f t="shared" si="16"/>
        <v>0</v>
      </c>
      <c r="W52" s="231">
        <f t="shared" si="17"/>
        <v>0.63194444444444497</v>
      </c>
      <c r="X52" s="69"/>
      <c r="Y52" s="62"/>
      <c r="Z52" s="240">
        <f>SUM(($J$13+C52)+($L$13-E51))</f>
        <v>0.40277777777777801</v>
      </c>
      <c r="AB52" s="229"/>
    </row>
    <row r="53" spans="1:28">
      <c r="A53" s="4"/>
      <c r="B53" s="94" t="s">
        <v>115</v>
      </c>
      <c r="C53" s="102">
        <v>0.61111111111111105</v>
      </c>
      <c r="D53" s="96" t="s">
        <v>110</v>
      </c>
      <c r="E53" s="96">
        <v>0.82638888888888895</v>
      </c>
      <c r="F53" s="97">
        <f t="shared" si="12"/>
        <v>0.2152777777777779</v>
      </c>
      <c r="G53" s="96"/>
      <c r="H53" s="96" t="s">
        <v>110</v>
      </c>
      <c r="I53" s="98"/>
      <c r="J53" s="99"/>
      <c r="K53" s="99" t="s">
        <v>110</v>
      </c>
      <c r="L53" s="100"/>
      <c r="M53" s="101"/>
      <c r="N53" s="99" t="s">
        <v>110</v>
      </c>
      <c r="O53" s="99"/>
      <c r="P53" s="101"/>
      <c r="Q53" s="99" t="s">
        <v>110</v>
      </c>
      <c r="R53" s="100"/>
      <c r="S53" s="102">
        <f t="shared" si="13"/>
        <v>0.2152777777777779</v>
      </c>
      <c r="T53" s="103">
        <f t="shared" si="14"/>
        <v>5.1666666666666696</v>
      </c>
      <c r="U53" s="104">
        <f t="shared" si="15"/>
        <v>0.7847222222222221</v>
      </c>
      <c r="V53" s="94">
        <f t="shared" si="16"/>
        <v>0</v>
      </c>
      <c r="W53" s="94">
        <f t="shared" si="17"/>
        <v>0.7847222222222221</v>
      </c>
      <c r="X53" s="69"/>
      <c r="Y53" s="62"/>
      <c r="Z53" s="105">
        <f>SUM(($J$13+C53)+($L$13-E44))</f>
        <v>1.6111111111111112</v>
      </c>
      <c r="AB53" s="229"/>
    </row>
    <row r="54" spans="1:28">
      <c r="A54" s="4"/>
      <c r="B54" s="59" t="s">
        <v>116</v>
      </c>
      <c r="C54" s="74">
        <v>0.3125</v>
      </c>
      <c r="D54" s="61" t="s">
        <v>110</v>
      </c>
      <c r="E54" s="61">
        <v>0.52083333333333304</v>
      </c>
      <c r="F54" s="63">
        <f t="shared" si="12"/>
        <v>0.20833333333333304</v>
      </c>
      <c r="G54" s="61"/>
      <c r="H54" s="61" t="s">
        <v>110</v>
      </c>
      <c r="I54" s="64"/>
      <c r="J54" s="65"/>
      <c r="K54" s="65" t="s">
        <v>110</v>
      </c>
      <c r="L54" s="75"/>
      <c r="M54" s="67"/>
      <c r="N54" s="65" t="s">
        <v>110</v>
      </c>
      <c r="O54" s="65"/>
      <c r="P54" s="67"/>
      <c r="Q54" s="65" t="s">
        <v>110</v>
      </c>
      <c r="R54" s="66"/>
      <c r="S54" s="225">
        <f t="shared" si="13"/>
        <v>0.20833333333333304</v>
      </c>
      <c r="T54" s="226">
        <f t="shared" si="14"/>
        <v>4.9999999999999929</v>
      </c>
      <c r="U54" s="68">
        <f t="shared" si="15"/>
        <v>0.79166666666666696</v>
      </c>
      <c r="V54" s="227">
        <f t="shared" si="16"/>
        <v>0</v>
      </c>
      <c r="W54" s="227">
        <f t="shared" si="17"/>
        <v>0.79166666666666696</v>
      </c>
      <c r="X54" s="69"/>
      <c r="Y54" s="62"/>
      <c r="Z54" s="228">
        <f>SUM(($J$13+C54)+($L$13-E53))</f>
        <v>0.48611111111111105</v>
      </c>
      <c r="AB54" s="229"/>
    </row>
    <row r="55" spans="1:28">
      <c r="A55" s="4"/>
      <c r="B55" s="227" t="s">
        <v>118</v>
      </c>
      <c r="C55" s="74">
        <v>0.37152777777777801</v>
      </c>
      <c r="D55" s="61" t="s">
        <v>110</v>
      </c>
      <c r="E55" s="61">
        <v>0.80208333333333304</v>
      </c>
      <c r="F55" s="63">
        <f t="shared" si="12"/>
        <v>0.43055555555555503</v>
      </c>
      <c r="G55" s="61"/>
      <c r="H55" s="61" t="s">
        <v>110</v>
      </c>
      <c r="I55" s="64"/>
      <c r="J55" s="70"/>
      <c r="K55" s="70" t="s">
        <v>110</v>
      </c>
      <c r="L55" s="66"/>
      <c r="M55" s="224">
        <v>0.44791666666666702</v>
      </c>
      <c r="N55" s="70" t="s">
        <v>110</v>
      </c>
      <c r="O55" s="70">
        <v>0.63194444444444398</v>
      </c>
      <c r="P55" s="224"/>
      <c r="Q55" s="70" t="s">
        <v>110</v>
      </c>
      <c r="R55" s="66"/>
      <c r="S55" s="225">
        <f t="shared" si="13"/>
        <v>0.43055555555555503</v>
      </c>
      <c r="T55" s="226">
        <f t="shared" si="14"/>
        <v>5.9166666666666732</v>
      </c>
      <c r="U55" s="68">
        <f t="shared" si="15"/>
        <v>0.56944444444444497</v>
      </c>
      <c r="V55" s="227">
        <f t="shared" si="16"/>
        <v>0</v>
      </c>
      <c r="W55" s="227">
        <f t="shared" si="17"/>
        <v>0.56944444444444497</v>
      </c>
      <c r="X55" s="69"/>
      <c r="Y55" s="6"/>
      <c r="Z55" s="240">
        <f>SUM(($J$13+C55)+($L$13-E54))</f>
        <v>0.85069444444444497</v>
      </c>
      <c r="AB55" s="229"/>
    </row>
    <row r="56" spans="1:28">
      <c r="A56" s="4"/>
      <c r="B56" s="4"/>
      <c r="C56" s="106" t="s">
        <v>281</v>
      </c>
      <c r="D56" s="84"/>
      <c r="E56" s="84"/>
      <c r="F56" s="8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76">
        <f>SUM(S48:S52,S54:S55)*24</f>
        <v>76.583333333333258</v>
      </c>
      <c r="T56" s="77">
        <f>SUM(T48:T52,T54:T55)</f>
        <v>64.499999999999972</v>
      </c>
      <c r="U56" s="6"/>
      <c r="V56" s="4"/>
      <c r="W56" s="78">
        <f>SUM(W48:W52,W54:W55)*24</f>
        <v>91.416666666666742</v>
      </c>
      <c r="X56" s="79"/>
      <c r="Y56" s="79"/>
      <c r="Z56" s="19"/>
    </row>
    <row r="57" spans="1:28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6"/>
      <c r="U57" s="6"/>
      <c r="V57" s="4"/>
      <c r="W57" s="4"/>
      <c r="X57" s="4"/>
      <c r="Y57" s="4"/>
      <c r="Z57" s="4"/>
    </row>
    <row r="59" spans="1:28">
      <c r="A59" s="4"/>
      <c r="B59" s="241">
        <v>31.1</v>
      </c>
      <c r="C59" s="225">
        <v>0.32291666666666702</v>
      </c>
      <c r="D59" s="71" t="s">
        <v>110</v>
      </c>
      <c r="E59" s="71">
        <v>0.76736111111111105</v>
      </c>
      <c r="F59" s="230">
        <f>(E59-C59)</f>
        <v>0.44444444444444403</v>
      </c>
      <c r="G59" s="71"/>
      <c r="H59" s="71" t="s">
        <v>110</v>
      </c>
      <c r="I59" s="72"/>
      <c r="J59" s="70"/>
      <c r="K59" s="70" t="s">
        <v>110</v>
      </c>
      <c r="L59" s="66"/>
      <c r="M59" s="224">
        <v>0.44444444444444398</v>
      </c>
      <c r="N59" s="70" t="s">
        <v>110</v>
      </c>
      <c r="O59" s="70">
        <v>0.63194444444444398</v>
      </c>
      <c r="P59" s="224"/>
      <c r="Q59" s="70" t="s">
        <v>110</v>
      </c>
      <c r="R59" s="66"/>
      <c r="S59" s="225">
        <f>(F59-((I59-G59)))</f>
        <v>0.44444444444444403</v>
      </c>
      <c r="T59" s="226">
        <f>(F59-((I59-G59)+(L59-J59)+(O59-M59)+(R59-P59)))*24</f>
        <v>6.1666666666666572</v>
      </c>
      <c r="U59" s="73">
        <f>(($J$13+C59)+($L$13-E59))</f>
        <v>0.55555555555555602</v>
      </c>
      <c r="V59" s="227">
        <f>(I59-G59)</f>
        <v>0</v>
      </c>
      <c r="W59" s="227">
        <f>(V59+U59)</f>
        <v>0.55555555555555602</v>
      </c>
      <c r="X59" s="69"/>
      <c r="Y59" s="62"/>
      <c r="Z59" s="228">
        <f>SUM(($J$13+C59)+($L$13-E53))</f>
        <v>0.49652777777777807</v>
      </c>
      <c r="AB59" s="229"/>
    </row>
    <row r="62" spans="1:28">
      <c r="A62" s="4"/>
      <c r="B62" s="4"/>
      <c r="C62" s="35" t="s">
        <v>241</v>
      </c>
      <c r="D62" s="4"/>
      <c r="E62" s="4"/>
      <c r="F62" s="4"/>
      <c r="G62" s="4"/>
      <c r="H62" s="4"/>
      <c r="I62" s="4"/>
      <c r="J62" s="4"/>
      <c r="K62" s="4"/>
      <c r="L62" s="4"/>
      <c r="M62" s="36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8" hidden="1">
      <c r="A63" s="4"/>
      <c r="B63" s="4"/>
      <c r="C63" s="4"/>
      <c r="D63" s="4"/>
      <c r="E63" s="4"/>
      <c r="F63" s="4"/>
      <c r="G63" s="4"/>
      <c r="H63" s="4"/>
      <c r="I63" s="4"/>
      <c r="J63" s="36">
        <v>0</v>
      </c>
      <c r="K63" s="4"/>
      <c r="L63" s="36">
        <v>1</v>
      </c>
      <c r="M63" s="36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8">
      <c r="A64" s="4"/>
      <c r="B64" s="37"/>
      <c r="C64" s="217"/>
      <c r="D64" s="38"/>
      <c r="E64" s="39" t="s">
        <v>91</v>
      </c>
      <c r="F64" s="40"/>
      <c r="G64" s="41"/>
      <c r="H64" s="42" t="s">
        <v>92</v>
      </c>
      <c r="I64" s="40"/>
      <c r="J64" s="43"/>
      <c r="K64" s="43" t="s">
        <v>93</v>
      </c>
      <c r="L64" s="44"/>
      <c r="M64" s="218"/>
      <c r="N64" s="43" t="s">
        <v>93</v>
      </c>
      <c r="O64" s="43"/>
      <c r="P64" s="218"/>
      <c r="Q64" s="43" t="s">
        <v>94</v>
      </c>
      <c r="R64" s="43"/>
      <c r="S64" s="219" t="s">
        <v>95</v>
      </c>
      <c r="T64" s="45" t="s">
        <v>96</v>
      </c>
      <c r="U64" s="217"/>
      <c r="V64" s="39" t="s">
        <v>97</v>
      </c>
      <c r="W64" s="45"/>
      <c r="X64" s="10"/>
      <c r="Y64" s="10"/>
      <c r="Z64" s="46" t="s">
        <v>98</v>
      </c>
      <c r="AB64" s="47" t="s">
        <v>83</v>
      </c>
    </row>
    <row r="65" spans="1:28">
      <c r="A65" s="4"/>
      <c r="B65" s="48" t="s">
        <v>99</v>
      </c>
      <c r="C65" s="220"/>
      <c r="D65" s="49" t="s">
        <v>100</v>
      </c>
      <c r="E65" s="50"/>
      <c r="F65" s="221" t="s">
        <v>101</v>
      </c>
      <c r="G65" s="51" t="s">
        <v>102</v>
      </c>
      <c r="H65" s="51"/>
      <c r="I65" s="52" t="s">
        <v>102</v>
      </c>
      <c r="J65" s="222" t="s">
        <v>102</v>
      </c>
      <c r="K65" s="53"/>
      <c r="L65" s="53" t="s">
        <v>102</v>
      </c>
      <c r="M65" s="222" t="s">
        <v>102</v>
      </c>
      <c r="N65" s="53"/>
      <c r="O65" s="53" t="s">
        <v>102</v>
      </c>
      <c r="P65" s="222" t="s">
        <v>102</v>
      </c>
      <c r="Q65" s="53"/>
      <c r="R65" s="54" t="s">
        <v>102</v>
      </c>
      <c r="S65" s="48" t="s">
        <v>103</v>
      </c>
      <c r="T65" s="223" t="s">
        <v>104</v>
      </c>
      <c r="U65" s="223" t="s">
        <v>105</v>
      </c>
      <c r="V65" s="223" t="s">
        <v>106</v>
      </c>
      <c r="W65" s="223" t="s">
        <v>107</v>
      </c>
      <c r="X65" s="55"/>
      <c r="Y65" s="56"/>
      <c r="Z65" s="57" t="s">
        <v>108</v>
      </c>
      <c r="AB65" s="58"/>
    </row>
    <row r="66" spans="1:28">
      <c r="A66" s="4"/>
      <c r="B66" s="116" t="s">
        <v>109</v>
      </c>
      <c r="C66" s="74">
        <v>0.243055555555556</v>
      </c>
      <c r="D66" s="61" t="s">
        <v>110</v>
      </c>
      <c r="E66" s="61">
        <v>0.82638888888888895</v>
      </c>
      <c r="F66" s="63">
        <f t="shared" ref="F66:F73" si="18">(E66-C66)</f>
        <v>0.58333333333333293</v>
      </c>
      <c r="G66" s="61">
        <v>0.46527777777777801</v>
      </c>
      <c r="H66" s="61" t="s">
        <v>110</v>
      </c>
      <c r="I66" s="64">
        <v>0.51041666666666696</v>
      </c>
      <c r="J66" s="65"/>
      <c r="K66" s="65" t="s">
        <v>110</v>
      </c>
      <c r="L66" s="66"/>
      <c r="M66" s="224">
        <v>0.51041666666666696</v>
      </c>
      <c r="N66" s="65" t="s">
        <v>110</v>
      </c>
      <c r="O66" s="65">
        <v>0.625</v>
      </c>
      <c r="P66" s="67"/>
      <c r="Q66" s="65" t="s">
        <v>110</v>
      </c>
      <c r="R66" s="66"/>
      <c r="S66" s="225">
        <f t="shared" ref="S66:S73" si="19">(F66-((I66-G66)))</f>
        <v>0.53819444444444398</v>
      </c>
      <c r="T66" s="226">
        <f t="shared" ref="T66:T73" si="20">(F66-((I66-G66)+(L66-J66)+(O66-M66)+(R66-P66)))*24</f>
        <v>10.166666666666663</v>
      </c>
      <c r="U66" s="68">
        <f t="shared" ref="U66:U73" si="21">(($J$13+C66)+($L$13-E66))</f>
        <v>0.41666666666666707</v>
      </c>
      <c r="V66" s="227">
        <f t="shared" ref="V66:V73" si="22">(I66-G66)</f>
        <v>4.5138888888888951E-2</v>
      </c>
      <c r="W66" s="227">
        <f t="shared" ref="W66:W73" si="23">(V66+U66)</f>
        <v>0.46180555555555602</v>
      </c>
      <c r="X66" s="69"/>
      <c r="Y66" s="62"/>
      <c r="Z66" s="228">
        <f>SUM(($J$13+C66)+($L$13-E73))</f>
        <v>0.47916666666666718</v>
      </c>
      <c r="AB66" s="229"/>
    </row>
    <row r="67" spans="1:28">
      <c r="A67" s="4"/>
      <c r="B67" s="227" t="s">
        <v>111</v>
      </c>
      <c r="C67" s="74">
        <v>0.243055555555556</v>
      </c>
      <c r="D67" s="61" t="s">
        <v>110</v>
      </c>
      <c r="E67" s="61">
        <v>0.82638888888888895</v>
      </c>
      <c r="F67" s="230">
        <f t="shared" si="18"/>
        <v>0.58333333333333293</v>
      </c>
      <c r="G67" s="71">
        <v>0.46527777777777801</v>
      </c>
      <c r="H67" s="71" t="s">
        <v>110</v>
      </c>
      <c r="I67" s="72">
        <v>0.51041666666666696</v>
      </c>
      <c r="J67" s="70"/>
      <c r="K67" s="70" t="s">
        <v>110</v>
      </c>
      <c r="L67" s="66"/>
      <c r="M67" s="224">
        <v>0.51041666666666696</v>
      </c>
      <c r="N67" s="70" t="s">
        <v>110</v>
      </c>
      <c r="O67" s="70">
        <v>0.55208333333333304</v>
      </c>
      <c r="P67" s="224"/>
      <c r="Q67" s="70" t="s">
        <v>110</v>
      </c>
      <c r="R67" s="66"/>
      <c r="S67" s="225">
        <f t="shared" si="19"/>
        <v>0.53819444444444398</v>
      </c>
      <c r="T67" s="226">
        <f t="shared" si="20"/>
        <v>11.91666666666667</v>
      </c>
      <c r="U67" s="68">
        <f t="shared" si="21"/>
        <v>0.41666666666666707</v>
      </c>
      <c r="V67" s="227">
        <f t="shared" si="22"/>
        <v>4.5138888888888951E-2</v>
      </c>
      <c r="W67" s="227">
        <f t="shared" si="23"/>
        <v>0.46180555555555602</v>
      </c>
      <c r="X67" s="69"/>
      <c r="Y67" s="62"/>
      <c r="Z67" s="228">
        <f>SUM(($J$13+C67)+($L$13-E66))</f>
        <v>0.41666666666666707</v>
      </c>
      <c r="AB67" s="229"/>
    </row>
    <row r="68" spans="1:28">
      <c r="A68" s="4"/>
      <c r="B68" s="227" t="s">
        <v>112</v>
      </c>
      <c r="C68" s="74">
        <v>0.243055555555556</v>
      </c>
      <c r="D68" s="61" t="s">
        <v>110</v>
      </c>
      <c r="E68" s="61">
        <v>0.84375</v>
      </c>
      <c r="F68" s="63">
        <f t="shared" si="18"/>
        <v>0.60069444444444398</v>
      </c>
      <c r="G68" s="61">
        <v>0.46527777777777801</v>
      </c>
      <c r="H68" s="61" t="s">
        <v>110</v>
      </c>
      <c r="I68" s="64">
        <v>0.51041666666666696</v>
      </c>
      <c r="J68" s="70"/>
      <c r="K68" s="70" t="s">
        <v>110</v>
      </c>
      <c r="L68" s="66"/>
      <c r="M68" s="224">
        <v>0.51041666666666696</v>
      </c>
      <c r="N68" s="70" t="s">
        <v>110</v>
      </c>
      <c r="O68" s="70">
        <v>0.55902777777777801</v>
      </c>
      <c r="P68" s="224"/>
      <c r="Q68" s="70" t="s">
        <v>110</v>
      </c>
      <c r="R68" s="66"/>
      <c r="S68" s="225">
        <f t="shared" si="19"/>
        <v>0.55555555555555503</v>
      </c>
      <c r="T68" s="226">
        <f t="shared" si="20"/>
        <v>12.166666666666655</v>
      </c>
      <c r="U68" s="68">
        <f t="shared" si="21"/>
        <v>0.39930555555555602</v>
      </c>
      <c r="V68" s="227">
        <f t="shared" si="22"/>
        <v>4.5138888888888951E-2</v>
      </c>
      <c r="W68" s="227">
        <f t="shared" si="23"/>
        <v>0.44444444444444497</v>
      </c>
      <c r="X68" s="69"/>
      <c r="Y68" s="62"/>
      <c r="Z68" s="228">
        <f>SUM(($J$13+C68)+($L$13-E67))</f>
        <v>0.41666666666666707</v>
      </c>
      <c r="AB68" s="229"/>
    </row>
    <row r="69" spans="1:28">
      <c r="A69" s="4"/>
      <c r="B69" s="227" t="s">
        <v>113</v>
      </c>
      <c r="C69" s="225">
        <v>0.243055555555556</v>
      </c>
      <c r="D69" s="71" t="s">
        <v>110</v>
      </c>
      <c r="E69" s="71">
        <v>0.82638888888888895</v>
      </c>
      <c r="F69" s="230">
        <f t="shared" si="18"/>
        <v>0.58333333333333293</v>
      </c>
      <c r="G69" s="71">
        <v>0.46527777777777801</v>
      </c>
      <c r="H69" s="71" t="s">
        <v>110</v>
      </c>
      <c r="I69" s="72">
        <v>0.51041666666666696</v>
      </c>
      <c r="J69" s="70"/>
      <c r="K69" s="70" t="s">
        <v>110</v>
      </c>
      <c r="L69" s="66"/>
      <c r="M69" s="224">
        <v>0.51041666666666696</v>
      </c>
      <c r="N69" s="70" t="s">
        <v>110</v>
      </c>
      <c r="O69" s="70">
        <v>0.625</v>
      </c>
      <c r="P69" s="224"/>
      <c r="Q69" s="70" t="s">
        <v>110</v>
      </c>
      <c r="R69" s="66"/>
      <c r="S69" s="225">
        <f t="shared" si="19"/>
        <v>0.53819444444444398</v>
      </c>
      <c r="T69" s="226">
        <f t="shared" si="20"/>
        <v>10.166666666666663</v>
      </c>
      <c r="U69" s="73">
        <f t="shared" si="21"/>
        <v>0.41666666666666707</v>
      </c>
      <c r="V69" s="227">
        <f t="shared" si="22"/>
        <v>4.5138888888888951E-2</v>
      </c>
      <c r="W69" s="227">
        <f t="shared" si="23"/>
        <v>0.46180555555555602</v>
      </c>
      <c r="X69" s="69"/>
      <c r="Y69" s="62"/>
      <c r="Z69" s="228">
        <f>SUM(($J$13+C69)+($L$13-E68))</f>
        <v>0.39930555555555602</v>
      </c>
      <c r="AB69" s="229"/>
    </row>
    <row r="70" spans="1:28">
      <c r="A70" s="4"/>
      <c r="B70" s="231" t="s">
        <v>115</v>
      </c>
      <c r="C70" s="123">
        <v>0.243055555555556</v>
      </c>
      <c r="D70" s="88" t="s">
        <v>110</v>
      </c>
      <c r="E70" s="88">
        <v>0.61111111111111105</v>
      </c>
      <c r="F70" s="232">
        <f t="shared" si="18"/>
        <v>0.36805555555555503</v>
      </c>
      <c r="G70" s="233"/>
      <c r="H70" s="233" t="s">
        <v>110</v>
      </c>
      <c r="I70" s="234"/>
      <c r="J70" s="235"/>
      <c r="K70" s="235" t="s">
        <v>110</v>
      </c>
      <c r="L70" s="236"/>
      <c r="M70" s="237"/>
      <c r="N70" s="235" t="s">
        <v>110</v>
      </c>
      <c r="O70" s="235"/>
      <c r="P70" s="237"/>
      <c r="Q70" s="235" t="s">
        <v>110</v>
      </c>
      <c r="R70" s="236"/>
      <c r="S70" s="238">
        <f t="shared" si="19"/>
        <v>0.36805555555555503</v>
      </c>
      <c r="T70" s="239">
        <f t="shared" si="20"/>
        <v>8.8333333333333215</v>
      </c>
      <c r="U70" s="93">
        <f t="shared" si="21"/>
        <v>0.63194444444444497</v>
      </c>
      <c r="V70" s="231">
        <f t="shared" si="22"/>
        <v>0</v>
      </c>
      <c r="W70" s="231">
        <f t="shared" si="23"/>
        <v>0.63194444444444497</v>
      </c>
      <c r="X70" s="69"/>
      <c r="Y70" s="62"/>
      <c r="Z70" s="240">
        <f>SUM(($J$13+C70)+($L$13-E69))</f>
        <v>0.41666666666666707</v>
      </c>
      <c r="AB70" s="229"/>
    </row>
    <row r="71" spans="1:28">
      <c r="A71" s="4"/>
      <c r="B71" s="94" t="s">
        <v>115</v>
      </c>
      <c r="C71" s="102">
        <v>0.61111111111111105</v>
      </c>
      <c r="D71" s="96" t="s">
        <v>110</v>
      </c>
      <c r="E71" s="96">
        <v>0.82638888888888895</v>
      </c>
      <c r="F71" s="97">
        <f t="shared" si="18"/>
        <v>0.2152777777777779</v>
      </c>
      <c r="G71" s="96"/>
      <c r="H71" s="96" t="s">
        <v>110</v>
      </c>
      <c r="I71" s="98"/>
      <c r="J71" s="99"/>
      <c r="K71" s="99" t="s">
        <v>110</v>
      </c>
      <c r="L71" s="100"/>
      <c r="M71" s="101"/>
      <c r="N71" s="99" t="s">
        <v>110</v>
      </c>
      <c r="O71" s="99"/>
      <c r="P71" s="101"/>
      <c r="Q71" s="99" t="s">
        <v>110</v>
      </c>
      <c r="R71" s="100"/>
      <c r="S71" s="102">
        <f t="shared" si="19"/>
        <v>0.2152777777777779</v>
      </c>
      <c r="T71" s="103">
        <f t="shared" si="20"/>
        <v>5.1666666666666696</v>
      </c>
      <c r="U71" s="104">
        <f t="shared" si="21"/>
        <v>0.7847222222222221</v>
      </c>
      <c r="V71" s="94">
        <f t="shared" si="22"/>
        <v>0</v>
      </c>
      <c r="W71" s="94">
        <f t="shared" si="23"/>
        <v>0.7847222222222221</v>
      </c>
      <c r="X71" s="69"/>
      <c r="Y71" s="62"/>
      <c r="Z71" s="105">
        <f>SUM(($J$13+C71)+($L$13-E62))</f>
        <v>1.6111111111111112</v>
      </c>
      <c r="AB71" s="229"/>
    </row>
    <row r="72" spans="1:28">
      <c r="A72" s="4"/>
      <c r="B72" s="59" t="s">
        <v>116</v>
      </c>
      <c r="C72" s="74">
        <v>0.3125</v>
      </c>
      <c r="D72" s="61" t="s">
        <v>110</v>
      </c>
      <c r="E72" s="61">
        <v>0.52083333333333304</v>
      </c>
      <c r="F72" s="63">
        <f t="shared" si="18"/>
        <v>0.20833333333333304</v>
      </c>
      <c r="G72" s="61"/>
      <c r="H72" s="61" t="s">
        <v>110</v>
      </c>
      <c r="I72" s="64"/>
      <c r="J72" s="65"/>
      <c r="K72" s="65" t="s">
        <v>110</v>
      </c>
      <c r="L72" s="75"/>
      <c r="M72" s="67"/>
      <c r="N72" s="65" t="s">
        <v>110</v>
      </c>
      <c r="O72" s="65"/>
      <c r="P72" s="67"/>
      <c r="Q72" s="65" t="s">
        <v>110</v>
      </c>
      <c r="R72" s="66"/>
      <c r="S72" s="225">
        <f t="shared" si="19"/>
        <v>0.20833333333333304</v>
      </c>
      <c r="T72" s="226">
        <f t="shared" si="20"/>
        <v>4.9999999999999929</v>
      </c>
      <c r="U72" s="68">
        <f t="shared" si="21"/>
        <v>0.79166666666666696</v>
      </c>
      <c r="V72" s="227">
        <f t="shared" si="22"/>
        <v>0</v>
      </c>
      <c r="W72" s="227">
        <f t="shared" si="23"/>
        <v>0.79166666666666696</v>
      </c>
      <c r="X72" s="69"/>
      <c r="Y72" s="62"/>
      <c r="Z72" s="228">
        <f>SUM(($J$13+C72)+($L$13-E71))</f>
        <v>0.48611111111111105</v>
      </c>
      <c r="AB72" s="229"/>
    </row>
    <row r="73" spans="1:28">
      <c r="A73" s="4"/>
      <c r="B73" s="227" t="s">
        <v>118</v>
      </c>
      <c r="C73" s="74">
        <v>0.36805555555555558</v>
      </c>
      <c r="D73" s="61" t="s">
        <v>110</v>
      </c>
      <c r="E73" s="61">
        <v>0.76388888888888884</v>
      </c>
      <c r="F73" s="63">
        <f t="shared" si="18"/>
        <v>0.39583333333333326</v>
      </c>
      <c r="G73" s="61"/>
      <c r="H73" s="61" t="s">
        <v>110</v>
      </c>
      <c r="I73" s="64"/>
      <c r="J73" s="70"/>
      <c r="K73" s="70" t="s">
        <v>110</v>
      </c>
      <c r="L73" s="66"/>
      <c r="M73" s="224">
        <v>0.44791666666666702</v>
      </c>
      <c r="N73" s="70" t="s">
        <v>110</v>
      </c>
      <c r="O73" s="70">
        <v>0.60416666666666663</v>
      </c>
      <c r="P73" s="224"/>
      <c r="Q73" s="70" t="s">
        <v>110</v>
      </c>
      <c r="R73" s="66"/>
      <c r="S73" s="225">
        <f t="shared" si="19"/>
        <v>0.39583333333333326</v>
      </c>
      <c r="T73" s="226">
        <f t="shared" si="20"/>
        <v>5.7500000000000071</v>
      </c>
      <c r="U73" s="68">
        <f t="shared" si="21"/>
        <v>0.60416666666666674</v>
      </c>
      <c r="V73" s="227">
        <f t="shared" si="22"/>
        <v>0</v>
      </c>
      <c r="W73" s="227">
        <f t="shared" si="23"/>
        <v>0.60416666666666674</v>
      </c>
      <c r="X73" s="69"/>
      <c r="Y73" s="6"/>
      <c r="Z73" s="240">
        <f>SUM(($J$13+C73)+($L$13-E72))</f>
        <v>0.84722222222222254</v>
      </c>
      <c r="AB73" s="229"/>
    </row>
    <row r="74" spans="1:28">
      <c r="A74" s="4"/>
      <c r="B74" s="4"/>
      <c r="C74" s="81" t="s">
        <v>281</v>
      </c>
      <c r="D74" s="84"/>
      <c r="E74" s="84"/>
      <c r="F74" s="8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76">
        <f>SUM(S66:S70,S72:S73)*24</f>
        <v>75.4166666666666</v>
      </c>
      <c r="T74" s="77">
        <f>SUM(T66:T70,T72:T73)</f>
        <v>63.999999999999972</v>
      </c>
      <c r="U74" s="6"/>
      <c r="V74" s="4"/>
      <c r="W74" s="78">
        <f>SUM(W66:W70,W72:W73)*24</f>
        <v>92.5833333333334</v>
      </c>
      <c r="X74" s="79"/>
      <c r="Y74" s="79"/>
      <c r="Z74" s="19"/>
    </row>
    <row r="75" spans="1:2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6"/>
      <c r="U75" s="6"/>
      <c r="V75" s="4"/>
      <c r="W75" s="4"/>
      <c r="X75" s="4"/>
      <c r="Y75" s="4"/>
      <c r="Z75" s="4"/>
    </row>
  </sheetData>
  <pageMargins left="0.7" right="0.7" top="0.75" bottom="0.75" header="0.511811023622047" footer="0.3"/>
  <pageSetup paperSize="9" scale="92" orientation="landscape" horizontalDpi="300" verticalDpi="300"/>
  <headerFooter>
    <oddFooter>&amp;C_x005F_x000D_&amp;1#&amp;"Aptos,Normal"&amp;10&amp;Kff0000  C1 - Internal</oddFooter>
  </headerFooter>
  <rowBreaks count="2" manualBreakCount="2">
    <brk id="29" max="16383" man="1"/>
    <brk id="6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24"/>
  <sheetViews>
    <sheetView zoomScaleNormal="100" workbookViewId="0">
      <selection activeCell="Z3" sqref="Z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282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283</v>
      </c>
      <c r="P5" s="6"/>
      <c r="Q5" s="4"/>
      <c r="R5" s="11" t="s">
        <v>74</v>
      </c>
      <c r="S5" s="13"/>
      <c r="T5" s="15" t="s">
        <v>284</v>
      </c>
      <c r="U5" s="4"/>
      <c r="V5" s="11" t="s">
        <v>76</v>
      </c>
      <c r="W5" s="13"/>
      <c r="X5" s="16"/>
      <c r="Y5" s="12"/>
      <c r="Z5" s="15" t="s">
        <v>285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116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42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224"/>
      <c r="N18" s="65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42" t="s">
        <v>113</v>
      </c>
      <c r="C19" s="220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42" t="s">
        <v>115</v>
      </c>
      <c r="C20" s="60"/>
      <c r="D20" s="61" t="s">
        <v>110</v>
      </c>
      <c r="E20" s="62"/>
      <c r="F20" s="63">
        <f t="shared" si="0"/>
        <v>0</v>
      </c>
      <c r="G20" s="61"/>
      <c r="H20" s="61" t="s">
        <v>110</v>
      </c>
      <c r="I20" s="64"/>
      <c r="J20" s="70"/>
      <c r="K20" s="65" t="s">
        <v>110</v>
      </c>
      <c r="L20" s="66"/>
      <c r="M20" s="224"/>
      <c r="N20" s="65" t="s">
        <v>110</v>
      </c>
      <c r="O20" s="70"/>
      <c r="P20" s="224"/>
      <c r="Q20" s="70" t="s">
        <v>110</v>
      </c>
      <c r="R20" s="66"/>
      <c r="S20" s="225">
        <f t="shared" si="1"/>
        <v>0</v>
      </c>
      <c r="T20" s="226">
        <f t="shared" si="2"/>
        <v>0</v>
      </c>
      <c r="U20" s="68">
        <f t="shared" si="3"/>
        <v>1</v>
      </c>
      <c r="V20" s="227">
        <f t="shared" si="4"/>
        <v>0</v>
      </c>
      <c r="W20" s="227">
        <f t="shared" si="5"/>
        <v>1</v>
      </c>
      <c r="X20" s="69"/>
      <c r="Y20" s="62"/>
      <c r="Z20" s="228">
        <f t="shared" si="6"/>
        <v>1</v>
      </c>
      <c r="AB20" s="229"/>
    </row>
    <row r="21" spans="1:28">
      <c r="A21" s="4"/>
      <c r="B21" s="116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 t="shared" si="6"/>
        <v>1</v>
      </c>
      <c r="AB21" s="229"/>
    </row>
    <row r="22" spans="1:28">
      <c r="A22" s="4"/>
      <c r="B22" s="242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</v>
      </c>
      <c r="T22" s="226">
        <f t="shared" si="2"/>
        <v>0</v>
      </c>
      <c r="U22" s="68">
        <f t="shared" si="3"/>
        <v>1</v>
      </c>
      <c r="V22" s="227">
        <f t="shared" si="4"/>
        <v>0</v>
      </c>
      <c r="W22" s="227">
        <f t="shared" si="5"/>
        <v>1</v>
      </c>
      <c r="X22" s="69"/>
      <c r="Y22" s="6"/>
      <c r="Z22" s="240">
        <f t="shared" si="6"/>
        <v>1</v>
      </c>
      <c r="AB22" s="229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79"/>
  <sheetViews>
    <sheetView zoomScaleNormal="100" workbookViewId="0">
      <selection activeCell="Z3" sqref="Z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286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287</v>
      </c>
      <c r="P5" s="6"/>
      <c r="Q5" s="4"/>
      <c r="R5" s="11" t="s">
        <v>74</v>
      </c>
      <c r="S5" s="13"/>
      <c r="T5" s="15" t="s">
        <v>288</v>
      </c>
      <c r="U5" s="4"/>
      <c r="V5" s="11" t="s">
        <v>76</v>
      </c>
      <c r="W5" s="13"/>
      <c r="X5" s="16"/>
      <c r="Y5" s="12"/>
      <c r="Z5" s="15" t="s">
        <v>274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186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116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42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224"/>
      <c r="N18" s="65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42" t="s">
        <v>113</v>
      </c>
      <c r="C19" s="220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42" t="s">
        <v>115</v>
      </c>
      <c r="C20" s="74">
        <v>0.4375</v>
      </c>
      <c r="D20" s="61" t="s">
        <v>110</v>
      </c>
      <c r="E20" s="62">
        <v>1.02430555555556</v>
      </c>
      <c r="F20" s="63">
        <f t="shared" si="0"/>
        <v>0.58680555555556002</v>
      </c>
      <c r="G20" s="61">
        <v>0.54166666666666696</v>
      </c>
      <c r="H20" s="61" t="s">
        <v>110</v>
      </c>
      <c r="I20" s="64">
        <v>0.66666666666666696</v>
      </c>
      <c r="J20" s="70"/>
      <c r="K20" s="65" t="s">
        <v>110</v>
      </c>
      <c r="L20" s="66"/>
      <c r="M20" s="224"/>
      <c r="N20" s="65" t="s">
        <v>110</v>
      </c>
      <c r="O20" s="70"/>
      <c r="P20" s="224"/>
      <c r="Q20" s="70" t="s">
        <v>110</v>
      </c>
      <c r="R20" s="66"/>
      <c r="S20" s="225">
        <f t="shared" si="1"/>
        <v>0.46180555555556002</v>
      </c>
      <c r="T20" s="226">
        <f t="shared" si="2"/>
        <v>11.083333333333441</v>
      </c>
      <c r="U20" s="68">
        <f t="shared" si="3"/>
        <v>0.41319444444443998</v>
      </c>
      <c r="V20" s="227">
        <f t="shared" si="4"/>
        <v>0.125</v>
      </c>
      <c r="W20" s="227">
        <f t="shared" si="5"/>
        <v>0.53819444444443998</v>
      </c>
      <c r="X20" s="69"/>
      <c r="Y20" s="62"/>
      <c r="Z20" s="228">
        <f t="shared" si="6"/>
        <v>1.4375</v>
      </c>
      <c r="AB20" s="229"/>
    </row>
    <row r="21" spans="1:28">
      <c r="A21" s="4"/>
      <c r="B21" s="116" t="s">
        <v>116</v>
      </c>
      <c r="C21" s="74">
        <v>0.32291666666666702</v>
      </c>
      <c r="D21" s="61" t="s">
        <v>110</v>
      </c>
      <c r="E21" s="62">
        <v>0.80208333333333304</v>
      </c>
      <c r="F21" s="63">
        <f t="shared" si="0"/>
        <v>0.47916666666666602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0.47916666666666602</v>
      </c>
      <c r="T21" s="226">
        <f t="shared" si="2"/>
        <v>11.499999999999984</v>
      </c>
      <c r="U21" s="68">
        <f t="shared" si="3"/>
        <v>0.52083333333333393</v>
      </c>
      <c r="V21" s="227">
        <f t="shared" si="4"/>
        <v>0</v>
      </c>
      <c r="W21" s="227">
        <f t="shared" si="5"/>
        <v>0.52083333333333393</v>
      </c>
      <c r="X21" s="69"/>
      <c r="Y21" s="62"/>
      <c r="Z21" s="228">
        <f t="shared" si="6"/>
        <v>0.298611111111107</v>
      </c>
      <c r="AB21" s="229"/>
    </row>
    <row r="22" spans="1:28">
      <c r="A22" s="4"/>
      <c r="B22" s="242" t="s">
        <v>118</v>
      </c>
      <c r="C22" s="74">
        <v>0.375</v>
      </c>
      <c r="D22" s="61" t="s">
        <v>110</v>
      </c>
      <c r="E22" s="62">
        <v>0.84375</v>
      </c>
      <c r="F22" s="63">
        <f t="shared" si="0"/>
        <v>0.46875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0.46875</v>
      </c>
      <c r="T22" s="226">
        <f t="shared" si="2"/>
        <v>11.25</v>
      </c>
      <c r="U22" s="68">
        <f t="shared" si="3"/>
        <v>0.53125</v>
      </c>
      <c r="V22" s="227">
        <f t="shared" si="4"/>
        <v>0</v>
      </c>
      <c r="W22" s="227">
        <f t="shared" si="5"/>
        <v>0.53125</v>
      </c>
      <c r="X22" s="69"/>
      <c r="Y22" s="6"/>
      <c r="Z22" s="240">
        <f t="shared" si="6"/>
        <v>0.57291666666666696</v>
      </c>
      <c r="AB22" s="229"/>
    </row>
    <row r="23" spans="1:28">
      <c r="A23" s="4"/>
      <c r="B23" s="4"/>
      <c r="C23" s="81" t="s">
        <v>289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33.833333333333428</v>
      </c>
      <c r="T23" s="77">
        <f>SUM(T16:T22)</f>
        <v>33.833333333333428</v>
      </c>
      <c r="U23" s="6"/>
      <c r="V23" s="4"/>
      <c r="W23" s="78">
        <f>SUM(W16:W22)*24</f>
        <v>134.16666666666657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A25" s="4"/>
      <c r="B25" s="4"/>
      <c r="C25" s="35" t="s">
        <v>132</v>
      </c>
      <c r="D25" s="4"/>
      <c r="E25" s="4"/>
      <c r="F25" s="4"/>
      <c r="G25" s="4"/>
      <c r="H25" s="4"/>
      <c r="I25" s="4"/>
      <c r="J25" s="4"/>
      <c r="K25" s="4"/>
      <c r="L25" s="4"/>
      <c r="M25" s="3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8" hidden="1">
      <c r="A26" s="4"/>
      <c r="B26" s="4"/>
      <c r="C26" s="4"/>
      <c r="D26" s="4"/>
      <c r="E26" s="4"/>
      <c r="F26" s="4"/>
      <c r="G26" s="4"/>
      <c r="H26" s="4"/>
      <c r="I26" s="4"/>
      <c r="J26" s="36">
        <v>0</v>
      </c>
      <c r="K26" s="4"/>
      <c r="L26" s="36">
        <v>1</v>
      </c>
      <c r="M26" s="3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8">
      <c r="A27" s="4"/>
      <c r="B27" s="37"/>
      <c r="C27" s="217"/>
      <c r="D27" s="38"/>
      <c r="E27" s="39" t="s">
        <v>91</v>
      </c>
      <c r="F27" s="40"/>
      <c r="G27" s="41"/>
      <c r="H27" s="42" t="s">
        <v>92</v>
      </c>
      <c r="I27" s="40"/>
      <c r="J27" s="43"/>
      <c r="K27" s="43" t="s">
        <v>93</v>
      </c>
      <c r="L27" s="44"/>
      <c r="M27" s="218"/>
      <c r="N27" s="43" t="s">
        <v>93</v>
      </c>
      <c r="O27" s="43"/>
      <c r="P27" s="218"/>
      <c r="Q27" s="43" t="s">
        <v>94</v>
      </c>
      <c r="R27" s="43"/>
      <c r="S27" s="219" t="s">
        <v>95</v>
      </c>
      <c r="T27" s="45" t="s">
        <v>96</v>
      </c>
      <c r="U27" s="217"/>
      <c r="V27" s="39" t="s">
        <v>97</v>
      </c>
      <c r="W27" s="45"/>
      <c r="X27" s="10"/>
      <c r="Y27" s="10"/>
      <c r="Z27" s="46" t="s">
        <v>98</v>
      </c>
      <c r="AB27" s="47" t="s">
        <v>83</v>
      </c>
    </row>
    <row r="28" spans="1:28">
      <c r="A28" s="4"/>
      <c r="B28" s="48" t="s">
        <v>99</v>
      </c>
      <c r="C28" s="220"/>
      <c r="D28" s="49" t="s">
        <v>100</v>
      </c>
      <c r="E28" s="50"/>
      <c r="F28" s="221" t="s">
        <v>101</v>
      </c>
      <c r="G28" s="51" t="s">
        <v>102</v>
      </c>
      <c r="H28" s="51"/>
      <c r="I28" s="52" t="s">
        <v>102</v>
      </c>
      <c r="J28" s="222" t="s">
        <v>102</v>
      </c>
      <c r="K28" s="53"/>
      <c r="L28" s="53" t="s">
        <v>102</v>
      </c>
      <c r="M28" s="222" t="s">
        <v>102</v>
      </c>
      <c r="N28" s="53"/>
      <c r="O28" s="53" t="s">
        <v>102</v>
      </c>
      <c r="P28" s="222" t="s">
        <v>102</v>
      </c>
      <c r="Q28" s="53"/>
      <c r="R28" s="54" t="s">
        <v>102</v>
      </c>
      <c r="S28" s="48" t="s">
        <v>103</v>
      </c>
      <c r="T28" s="223" t="s">
        <v>104</v>
      </c>
      <c r="U28" s="223" t="s">
        <v>105</v>
      </c>
      <c r="V28" s="223" t="s">
        <v>106</v>
      </c>
      <c r="W28" s="223" t="s">
        <v>107</v>
      </c>
      <c r="X28" s="55"/>
      <c r="Y28" s="56"/>
      <c r="Z28" s="57" t="s">
        <v>108</v>
      </c>
      <c r="AB28" s="58"/>
    </row>
    <row r="29" spans="1:28">
      <c r="A29" s="4"/>
      <c r="B29" s="116" t="s">
        <v>109</v>
      </c>
      <c r="C29" s="60">
        <v>0.32291666666666702</v>
      </c>
      <c r="D29" s="61" t="s">
        <v>110</v>
      </c>
      <c r="E29" s="62">
        <v>0.72569444444444398</v>
      </c>
      <c r="F29" s="63">
        <f t="shared" ref="F29:F36" si="7">(E29-C29)</f>
        <v>0.40277777777777696</v>
      </c>
      <c r="G29" s="61"/>
      <c r="H29" s="61" t="s">
        <v>110</v>
      </c>
      <c r="I29" s="64"/>
      <c r="J29" s="65"/>
      <c r="K29" s="65" t="s">
        <v>110</v>
      </c>
      <c r="L29" s="66"/>
      <c r="M29" s="224"/>
      <c r="N29" s="65" t="s">
        <v>110</v>
      </c>
      <c r="O29" s="65"/>
      <c r="P29" s="67"/>
      <c r="Q29" s="65" t="s">
        <v>110</v>
      </c>
      <c r="R29" s="66"/>
      <c r="S29" s="225">
        <f t="shared" ref="S29:S36" si="8">(F29-((I29-G29)))</f>
        <v>0.40277777777777696</v>
      </c>
      <c r="T29" s="226">
        <f t="shared" ref="T29:T36" si="9">(F29-((I29-G29)+(L29-J29)+(O29-M29)+(R29-P29)))*24</f>
        <v>9.6666666666666465</v>
      </c>
      <c r="U29" s="68">
        <f t="shared" ref="U29:U36" si="10">(($J$13+C29)+($L$13-E29))</f>
        <v>0.59722222222222299</v>
      </c>
      <c r="V29" s="227">
        <f t="shared" ref="V29:V36" si="11">(I29-G29)</f>
        <v>0</v>
      </c>
      <c r="W29" s="227">
        <f t="shared" ref="W29:W36" si="12">(V29+U29)</f>
        <v>0.59722222222222299</v>
      </c>
      <c r="X29" s="69"/>
      <c r="Y29" s="62"/>
      <c r="Z29" s="228">
        <f>SUM(($J$13+C29)+($L$13-E25))</f>
        <v>1.322916666666667</v>
      </c>
      <c r="AB29" s="229"/>
    </row>
    <row r="30" spans="1:28">
      <c r="A30" s="4"/>
      <c r="B30" s="116" t="s">
        <v>111</v>
      </c>
      <c r="C30" s="60">
        <v>0.32291666666666702</v>
      </c>
      <c r="D30" s="61" t="s">
        <v>110</v>
      </c>
      <c r="E30" s="62">
        <v>0.72569444444444398</v>
      </c>
      <c r="F30" s="63">
        <f t="shared" si="7"/>
        <v>0.40277777777777696</v>
      </c>
      <c r="G30" s="61"/>
      <c r="H30" s="61" t="s">
        <v>110</v>
      </c>
      <c r="I30" s="64"/>
      <c r="J30" s="70"/>
      <c r="K30" s="65" t="s">
        <v>110</v>
      </c>
      <c r="L30" s="66"/>
      <c r="M30" s="224"/>
      <c r="N30" s="65" t="s">
        <v>110</v>
      </c>
      <c r="O30" s="70"/>
      <c r="P30" s="67"/>
      <c r="Q30" s="65" t="s">
        <v>110</v>
      </c>
      <c r="R30" s="66"/>
      <c r="S30" s="225">
        <f t="shared" si="8"/>
        <v>0.40277777777777696</v>
      </c>
      <c r="T30" s="226">
        <f t="shared" si="9"/>
        <v>9.6666666666666465</v>
      </c>
      <c r="U30" s="68">
        <f t="shared" si="10"/>
        <v>0.59722222222222299</v>
      </c>
      <c r="V30" s="227">
        <f t="shared" si="11"/>
        <v>0</v>
      </c>
      <c r="W30" s="227">
        <f t="shared" si="12"/>
        <v>0.59722222222222299</v>
      </c>
      <c r="X30" s="69"/>
      <c r="Y30" s="62"/>
      <c r="Z30" s="228">
        <f>SUM(($J$13+C30)+($L$13-E29))</f>
        <v>0.59722222222222299</v>
      </c>
      <c r="AB30" s="229"/>
    </row>
    <row r="31" spans="1:28">
      <c r="A31" s="4"/>
      <c r="B31" s="242" t="s">
        <v>112</v>
      </c>
      <c r="C31" s="60">
        <v>0.32291666666666702</v>
      </c>
      <c r="D31" s="61" t="s">
        <v>110</v>
      </c>
      <c r="E31" s="62">
        <v>0.72569444444444398</v>
      </c>
      <c r="F31" s="63">
        <f t="shared" si="7"/>
        <v>0.40277777777777696</v>
      </c>
      <c r="G31" s="61"/>
      <c r="H31" s="61" t="s">
        <v>110</v>
      </c>
      <c r="I31" s="64"/>
      <c r="J31" s="70"/>
      <c r="K31" s="65" t="s">
        <v>110</v>
      </c>
      <c r="L31" s="66"/>
      <c r="M31" s="224"/>
      <c r="N31" s="65" t="s">
        <v>110</v>
      </c>
      <c r="O31" s="70"/>
      <c r="P31" s="224"/>
      <c r="Q31" s="70" t="s">
        <v>110</v>
      </c>
      <c r="R31" s="66"/>
      <c r="S31" s="225">
        <f t="shared" si="8"/>
        <v>0.40277777777777696</v>
      </c>
      <c r="T31" s="226">
        <f t="shared" si="9"/>
        <v>9.6666666666666465</v>
      </c>
      <c r="U31" s="68">
        <f t="shared" si="10"/>
        <v>0.59722222222222299</v>
      </c>
      <c r="V31" s="227">
        <f t="shared" si="11"/>
        <v>0</v>
      </c>
      <c r="W31" s="227">
        <f t="shared" si="12"/>
        <v>0.59722222222222299</v>
      </c>
      <c r="X31" s="69"/>
      <c r="Y31" s="62"/>
      <c r="Z31" s="228">
        <f>SUM(($J$13+C31)+($L$13-E30))</f>
        <v>0.59722222222222299</v>
      </c>
      <c r="AB31" s="229"/>
    </row>
    <row r="32" spans="1:28">
      <c r="A32" s="4"/>
      <c r="B32" s="243" t="s">
        <v>113</v>
      </c>
      <c r="C32" s="244">
        <v>0.32291666666666702</v>
      </c>
      <c r="D32" s="233" t="s">
        <v>110</v>
      </c>
      <c r="E32" s="245">
        <v>0.72569444444444398</v>
      </c>
      <c r="F32" s="232">
        <f t="shared" si="7"/>
        <v>0.40277777777777696</v>
      </c>
      <c r="G32" s="233"/>
      <c r="H32" s="233" t="s">
        <v>110</v>
      </c>
      <c r="I32" s="234"/>
      <c r="J32" s="235"/>
      <c r="K32" s="235" t="s">
        <v>110</v>
      </c>
      <c r="L32" s="236"/>
      <c r="M32" s="237"/>
      <c r="N32" s="235" t="s">
        <v>110</v>
      </c>
      <c r="O32" s="235"/>
      <c r="P32" s="237"/>
      <c r="Q32" s="235" t="s">
        <v>110</v>
      </c>
      <c r="R32" s="236"/>
      <c r="S32" s="238">
        <f t="shared" si="8"/>
        <v>0.40277777777777696</v>
      </c>
      <c r="T32" s="239">
        <f t="shared" si="9"/>
        <v>9.6666666666666465</v>
      </c>
      <c r="U32" s="246">
        <f t="shared" si="10"/>
        <v>0.59722222222222299</v>
      </c>
      <c r="V32" s="231">
        <f t="shared" si="11"/>
        <v>0</v>
      </c>
      <c r="W32" s="231">
        <f t="shared" si="12"/>
        <v>0.59722222222222299</v>
      </c>
      <c r="X32" s="69"/>
      <c r="Y32" s="62"/>
      <c r="Z32" s="240">
        <f>SUM(($J$13+C32)+($L$13-E31))</f>
        <v>0.59722222222222299</v>
      </c>
      <c r="AB32" s="229"/>
    </row>
    <row r="33" spans="1:28">
      <c r="A33" s="4"/>
      <c r="B33" s="132" t="s">
        <v>115</v>
      </c>
      <c r="C33" s="133">
        <v>0.32291666666666702</v>
      </c>
      <c r="D33" s="134" t="s">
        <v>110</v>
      </c>
      <c r="E33" s="135">
        <v>0.6875</v>
      </c>
      <c r="F33" s="136">
        <f t="shared" si="7"/>
        <v>0.36458333333333298</v>
      </c>
      <c r="G33" s="134"/>
      <c r="H33" s="134" t="s">
        <v>110</v>
      </c>
      <c r="I33" s="137"/>
      <c r="J33" s="138"/>
      <c r="K33" s="138" t="s">
        <v>110</v>
      </c>
      <c r="L33" s="139"/>
      <c r="M33" s="140"/>
      <c r="N33" s="138" t="s">
        <v>110</v>
      </c>
      <c r="O33" s="138"/>
      <c r="P33" s="140"/>
      <c r="Q33" s="138" t="s">
        <v>110</v>
      </c>
      <c r="R33" s="139"/>
      <c r="S33" s="133">
        <f t="shared" si="8"/>
        <v>0.36458333333333298</v>
      </c>
      <c r="T33" s="141">
        <f t="shared" si="9"/>
        <v>8.7499999999999911</v>
      </c>
      <c r="U33" s="142">
        <f t="shared" si="10"/>
        <v>0.63541666666666696</v>
      </c>
      <c r="V33" s="143">
        <f t="shared" si="11"/>
        <v>0</v>
      </c>
      <c r="W33" s="143">
        <f t="shared" si="12"/>
        <v>0.63541666666666696</v>
      </c>
      <c r="X33" s="69"/>
      <c r="Y33" s="62"/>
      <c r="Z33" s="144">
        <f>SUM(($J$13+C33)+($L$13-E31))</f>
        <v>0.59722222222222299</v>
      </c>
      <c r="AB33" s="229"/>
    </row>
    <row r="34" spans="1:28">
      <c r="A34" s="4"/>
      <c r="B34" s="132" t="s">
        <v>115</v>
      </c>
      <c r="C34" s="133">
        <v>0.66666666666666696</v>
      </c>
      <c r="D34" s="134" t="s">
        <v>110</v>
      </c>
      <c r="E34" s="135">
        <v>1.02430555555556</v>
      </c>
      <c r="F34" s="136">
        <f t="shared" si="7"/>
        <v>0.35763888888889306</v>
      </c>
      <c r="G34" s="134"/>
      <c r="H34" s="134" t="s">
        <v>110</v>
      </c>
      <c r="I34" s="137"/>
      <c r="J34" s="138"/>
      <c r="K34" s="138" t="s">
        <v>110</v>
      </c>
      <c r="L34" s="139"/>
      <c r="M34" s="140"/>
      <c r="N34" s="138" t="s">
        <v>110</v>
      </c>
      <c r="O34" s="138"/>
      <c r="P34" s="140"/>
      <c r="Q34" s="138" t="s">
        <v>110</v>
      </c>
      <c r="R34" s="139"/>
      <c r="S34" s="133">
        <f t="shared" si="8"/>
        <v>0.35763888888889306</v>
      </c>
      <c r="T34" s="141">
        <f t="shared" si="9"/>
        <v>8.5833333333334334</v>
      </c>
      <c r="U34" s="142">
        <f t="shared" si="10"/>
        <v>0.64236111111110694</v>
      </c>
      <c r="V34" s="143">
        <f t="shared" si="11"/>
        <v>0</v>
      </c>
      <c r="W34" s="143">
        <f t="shared" si="12"/>
        <v>0.64236111111110694</v>
      </c>
      <c r="X34" s="69"/>
      <c r="Y34" s="62"/>
      <c r="Z34" s="144">
        <f>SUM(($J$13+C34)+($L$13-E32))</f>
        <v>0.94097222222222299</v>
      </c>
      <c r="AB34" s="229"/>
    </row>
    <row r="35" spans="1:28">
      <c r="A35" s="4"/>
      <c r="B35" s="120" t="s">
        <v>116</v>
      </c>
      <c r="C35" s="102">
        <v>0.32291666666666702</v>
      </c>
      <c r="D35" s="96" t="s">
        <v>110</v>
      </c>
      <c r="E35" s="121">
        <v>0.80208333333333304</v>
      </c>
      <c r="F35" s="97">
        <f t="shared" si="7"/>
        <v>0.47916666666666602</v>
      </c>
      <c r="G35" s="96"/>
      <c r="H35" s="96" t="s">
        <v>110</v>
      </c>
      <c r="I35" s="98"/>
      <c r="J35" s="99"/>
      <c r="K35" s="99" t="s">
        <v>110</v>
      </c>
      <c r="L35" s="100"/>
      <c r="M35" s="101"/>
      <c r="N35" s="99" t="s">
        <v>110</v>
      </c>
      <c r="O35" s="99"/>
      <c r="P35" s="101"/>
      <c r="Q35" s="99" t="s">
        <v>110</v>
      </c>
      <c r="R35" s="100"/>
      <c r="S35" s="102">
        <f t="shared" si="8"/>
        <v>0.47916666666666602</v>
      </c>
      <c r="T35" s="103">
        <f t="shared" si="9"/>
        <v>11.499999999999984</v>
      </c>
      <c r="U35" s="104">
        <f t="shared" si="10"/>
        <v>0.52083333333333393</v>
      </c>
      <c r="V35" s="94">
        <f t="shared" si="11"/>
        <v>0</v>
      </c>
      <c r="W35" s="94">
        <f t="shared" si="12"/>
        <v>0.52083333333333393</v>
      </c>
      <c r="X35" s="69"/>
      <c r="Y35" s="62"/>
      <c r="Z35" s="105">
        <f>SUM(($J$13+C35)+($L$13-E33))</f>
        <v>0.63541666666666696</v>
      </c>
      <c r="AB35" s="229"/>
    </row>
    <row r="36" spans="1:28">
      <c r="A36" s="4"/>
      <c r="B36" s="242" t="s">
        <v>118</v>
      </c>
      <c r="C36" s="74">
        <v>0.375</v>
      </c>
      <c r="D36" s="61" t="s">
        <v>110</v>
      </c>
      <c r="E36" s="62">
        <v>0.84375</v>
      </c>
      <c r="F36" s="63">
        <f t="shared" si="7"/>
        <v>0.46875</v>
      </c>
      <c r="G36" s="61"/>
      <c r="H36" s="61" t="s">
        <v>110</v>
      </c>
      <c r="I36" s="64"/>
      <c r="J36" s="70"/>
      <c r="K36" s="70" t="s">
        <v>110</v>
      </c>
      <c r="L36" s="66"/>
      <c r="M36" s="224"/>
      <c r="N36" s="70" t="s">
        <v>110</v>
      </c>
      <c r="O36" s="70"/>
      <c r="P36" s="224"/>
      <c r="Q36" s="70" t="s">
        <v>110</v>
      </c>
      <c r="R36" s="66"/>
      <c r="S36" s="225">
        <f t="shared" si="8"/>
        <v>0.46875</v>
      </c>
      <c r="T36" s="226">
        <f t="shared" si="9"/>
        <v>11.25</v>
      </c>
      <c r="U36" s="68">
        <f t="shared" si="10"/>
        <v>0.53125</v>
      </c>
      <c r="V36" s="227">
        <f t="shared" si="11"/>
        <v>0</v>
      </c>
      <c r="W36" s="227">
        <f t="shared" si="12"/>
        <v>0.53125</v>
      </c>
      <c r="X36" s="69"/>
      <c r="Y36" s="6"/>
      <c r="Z36" s="240">
        <f>SUM(($J$13+C36)+($L$13-E35))</f>
        <v>0.57291666666666696</v>
      </c>
      <c r="AB36" s="229"/>
    </row>
    <row r="37" spans="1:28">
      <c r="A37" s="4"/>
      <c r="B37" s="4"/>
      <c r="C37" s="81" t="s">
        <v>290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76">
        <f>SUM(S29:S33,S35:S36)*24</f>
        <v>70.166666666666558</v>
      </c>
      <c r="T37" s="77">
        <f>SUM(T29:T33,T35:T36)</f>
        <v>70.166666666666572</v>
      </c>
      <c r="U37" s="6"/>
      <c r="V37" s="4"/>
      <c r="W37" s="78">
        <f>SUM(W29:W33,W35:W36)*24</f>
        <v>97.833333333333428</v>
      </c>
      <c r="X37" s="79"/>
      <c r="Y37" s="79"/>
      <c r="Z37" s="19"/>
    </row>
    <row r="38" spans="1:2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6"/>
      <c r="U38" s="6"/>
      <c r="V38" s="4"/>
      <c r="W38" s="4"/>
      <c r="X38" s="4"/>
      <c r="Y38" s="4"/>
      <c r="Z38" s="4"/>
    </row>
    <row r="39" spans="1:28">
      <c r="A39" s="4"/>
      <c r="B39" s="4"/>
      <c r="C39" s="35" t="s">
        <v>291</v>
      </c>
      <c r="D39" s="4"/>
      <c r="E39" s="4"/>
      <c r="F39" s="4"/>
      <c r="G39" s="4"/>
      <c r="H39" s="4"/>
      <c r="I39" s="4"/>
      <c r="J39" s="4"/>
      <c r="K39" s="4"/>
      <c r="L39" s="4"/>
      <c r="M39" s="3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8" hidden="1">
      <c r="A40" s="4"/>
      <c r="B40" s="4"/>
      <c r="C40" s="4"/>
      <c r="D40" s="4"/>
      <c r="E40" s="4"/>
      <c r="F40" s="4"/>
      <c r="G40" s="4"/>
      <c r="H40" s="4"/>
      <c r="I40" s="4"/>
      <c r="J40" s="36">
        <v>0</v>
      </c>
      <c r="K40" s="4"/>
      <c r="L40" s="36">
        <v>1</v>
      </c>
      <c r="M40" s="3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8">
      <c r="A41" s="4"/>
      <c r="B41" s="37"/>
      <c r="C41" s="217"/>
      <c r="D41" s="38"/>
      <c r="E41" s="39" t="s">
        <v>91</v>
      </c>
      <c r="F41" s="40"/>
      <c r="G41" s="41"/>
      <c r="H41" s="42" t="s">
        <v>92</v>
      </c>
      <c r="I41" s="40"/>
      <c r="J41" s="43"/>
      <c r="K41" s="43" t="s">
        <v>93</v>
      </c>
      <c r="L41" s="44"/>
      <c r="M41" s="218"/>
      <c r="N41" s="43" t="s">
        <v>93</v>
      </c>
      <c r="O41" s="43"/>
      <c r="P41" s="218"/>
      <c r="Q41" s="43" t="s">
        <v>94</v>
      </c>
      <c r="R41" s="43"/>
      <c r="S41" s="219" t="s">
        <v>95</v>
      </c>
      <c r="T41" s="45" t="s">
        <v>96</v>
      </c>
      <c r="U41" s="217"/>
      <c r="V41" s="39" t="s">
        <v>97</v>
      </c>
      <c r="W41" s="45"/>
      <c r="X41" s="10"/>
      <c r="Y41" s="10"/>
      <c r="Z41" s="46" t="s">
        <v>98</v>
      </c>
      <c r="AB41" s="47" t="s">
        <v>83</v>
      </c>
    </row>
    <row r="42" spans="1:28">
      <c r="A42" s="4"/>
      <c r="B42" s="48" t="s">
        <v>99</v>
      </c>
      <c r="C42" s="220"/>
      <c r="D42" s="49" t="s">
        <v>100</v>
      </c>
      <c r="E42" s="50"/>
      <c r="F42" s="221" t="s">
        <v>101</v>
      </c>
      <c r="G42" s="51" t="s">
        <v>102</v>
      </c>
      <c r="H42" s="51"/>
      <c r="I42" s="52" t="s">
        <v>102</v>
      </c>
      <c r="J42" s="222" t="s">
        <v>102</v>
      </c>
      <c r="K42" s="53"/>
      <c r="L42" s="53" t="s">
        <v>102</v>
      </c>
      <c r="M42" s="222" t="s">
        <v>102</v>
      </c>
      <c r="N42" s="53"/>
      <c r="O42" s="53" t="s">
        <v>102</v>
      </c>
      <c r="P42" s="222" t="s">
        <v>102</v>
      </c>
      <c r="Q42" s="53"/>
      <c r="R42" s="54" t="s">
        <v>102</v>
      </c>
      <c r="S42" s="48" t="s">
        <v>103</v>
      </c>
      <c r="T42" s="223" t="s">
        <v>104</v>
      </c>
      <c r="U42" s="223" t="s">
        <v>105</v>
      </c>
      <c r="V42" s="223" t="s">
        <v>106</v>
      </c>
      <c r="W42" s="223" t="s">
        <v>107</v>
      </c>
      <c r="X42" s="55"/>
      <c r="Y42" s="56"/>
      <c r="Z42" s="57" t="s">
        <v>108</v>
      </c>
      <c r="AB42" s="58"/>
    </row>
    <row r="43" spans="1:28">
      <c r="A43" s="4"/>
      <c r="B43" s="116" t="s">
        <v>109</v>
      </c>
      <c r="C43" s="60">
        <v>0.32291666666666702</v>
      </c>
      <c r="D43" s="61" t="s">
        <v>110</v>
      </c>
      <c r="E43" s="62">
        <v>0.73958333333333304</v>
      </c>
      <c r="F43" s="63">
        <f t="shared" ref="F43:F50" si="13">(E43-C43)</f>
        <v>0.41666666666666602</v>
      </c>
      <c r="G43" s="61"/>
      <c r="H43" s="61" t="s">
        <v>110</v>
      </c>
      <c r="I43" s="64"/>
      <c r="J43" s="65"/>
      <c r="K43" s="65" t="s">
        <v>110</v>
      </c>
      <c r="L43" s="66"/>
      <c r="M43" s="224"/>
      <c r="N43" s="65" t="s">
        <v>110</v>
      </c>
      <c r="O43" s="65"/>
      <c r="P43" s="67"/>
      <c r="Q43" s="65" t="s">
        <v>110</v>
      </c>
      <c r="R43" s="66"/>
      <c r="S43" s="225">
        <f t="shared" ref="S43:S50" si="14">(F43-((I43-G43)))</f>
        <v>0.41666666666666602</v>
      </c>
      <c r="T43" s="226">
        <f t="shared" ref="T43:T50" si="15">(F43-((I43-G43)+(L43-J43)+(O43-M43)+(R43-P43)))*24</f>
        <v>9.999999999999984</v>
      </c>
      <c r="U43" s="68">
        <f t="shared" ref="U43:U50" si="16">(($J$13+C43)+($L$13-E43))</f>
        <v>0.58333333333333393</v>
      </c>
      <c r="V43" s="227">
        <f t="shared" ref="V43:V50" si="17">(I43-G43)</f>
        <v>0</v>
      </c>
      <c r="W43" s="227">
        <f t="shared" ref="W43:W50" si="18">(V43+U43)</f>
        <v>0.58333333333333393</v>
      </c>
      <c r="X43" s="69"/>
      <c r="Y43" s="62"/>
      <c r="Z43" s="228">
        <f>SUM(($J$13+C43)+($L$13-E39))</f>
        <v>1.322916666666667</v>
      </c>
      <c r="AB43" s="229"/>
    </row>
    <row r="44" spans="1:28">
      <c r="A44" s="4"/>
      <c r="B44" s="116" t="s">
        <v>111</v>
      </c>
      <c r="C44" s="60">
        <v>0.32291666666666702</v>
      </c>
      <c r="D44" s="61" t="s">
        <v>110</v>
      </c>
      <c r="E44" s="62">
        <v>0.73958333333333304</v>
      </c>
      <c r="F44" s="63">
        <f t="shared" si="13"/>
        <v>0.41666666666666602</v>
      </c>
      <c r="G44" s="61"/>
      <c r="H44" s="61" t="s">
        <v>110</v>
      </c>
      <c r="I44" s="64"/>
      <c r="J44" s="70"/>
      <c r="K44" s="65" t="s">
        <v>110</v>
      </c>
      <c r="L44" s="66"/>
      <c r="M44" s="224"/>
      <c r="N44" s="65" t="s">
        <v>110</v>
      </c>
      <c r="O44" s="70"/>
      <c r="P44" s="67"/>
      <c r="Q44" s="65" t="s">
        <v>110</v>
      </c>
      <c r="R44" s="66"/>
      <c r="S44" s="225">
        <f t="shared" si="14"/>
        <v>0.41666666666666602</v>
      </c>
      <c r="T44" s="226">
        <f t="shared" si="15"/>
        <v>9.999999999999984</v>
      </c>
      <c r="U44" s="68">
        <f t="shared" si="16"/>
        <v>0.58333333333333393</v>
      </c>
      <c r="V44" s="227">
        <f t="shared" si="17"/>
        <v>0</v>
      </c>
      <c r="W44" s="227">
        <f t="shared" si="18"/>
        <v>0.58333333333333393</v>
      </c>
      <c r="X44" s="69"/>
      <c r="Y44" s="62"/>
      <c r="Z44" s="228">
        <f>SUM(($J$13+C44)+($L$13-E43))</f>
        <v>0.58333333333333393</v>
      </c>
      <c r="AB44" s="229"/>
    </row>
    <row r="45" spans="1:28">
      <c r="A45" s="4"/>
      <c r="B45" s="242" t="s">
        <v>112</v>
      </c>
      <c r="C45" s="60">
        <v>0.32291666666666702</v>
      </c>
      <c r="D45" s="61" t="s">
        <v>110</v>
      </c>
      <c r="E45" s="62">
        <v>0.73958333333333304</v>
      </c>
      <c r="F45" s="63">
        <f t="shared" si="13"/>
        <v>0.41666666666666602</v>
      </c>
      <c r="G45" s="61"/>
      <c r="H45" s="61" t="s">
        <v>110</v>
      </c>
      <c r="I45" s="64"/>
      <c r="J45" s="70"/>
      <c r="K45" s="65" t="s">
        <v>110</v>
      </c>
      <c r="L45" s="66"/>
      <c r="M45" s="224"/>
      <c r="N45" s="65" t="s">
        <v>110</v>
      </c>
      <c r="O45" s="70"/>
      <c r="P45" s="224"/>
      <c r="Q45" s="70" t="s">
        <v>110</v>
      </c>
      <c r="R45" s="66"/>
      <c r="S45" s="225">
        <f t="shared" si="14"/>
        <v>0.41666666666666602</v>
      </c>
      <c r="T45" s="226">
        <f t="shared" si="15"/>
        <v>9.999999999999984</v>
      </c>
      <c r="U45" s="68">
        <f t="shared" si="16"/>
        <v>0.58333333333333393</v>
      </c>
      <c r="V45" s="227">
        <f t="shared" si="17"/>
        <v>0</v>
      </c>
      <c r="W45" s="227">
        <f t="shared" si="18"/>
        <v>0.58333333333333393</v>
      </c>
      <c r="X45" s="69"/>
      <c r="Y45" s="62"/>
      <c r="Z45" s="228">
        <f>SUM(($J$13+C45)+($L$13-E44))</f>
        <v>0.58333333333333393</v>
      </c>
      <c r="AB45" s="229"/>
    </row>
    <row r="46" spans="1:28">
      <c r="A46" s="4"/>
      <c r="B46" s="243" t="s">
        <v>113</v>
      </c>
      <c r="C46" s="244">
        <v>0.32291666666666702</v>
      </c>
      <c r="D46" s="233" t="s">
        <v>110</v>
      </c>
      <c r="E46" s="245">
        <v>0.73958333333333304</v>
      </c>
      <c r="F46" s="232">
        <f t="shared" si="13"/>
        <v>0.41666666666666602</v>
      </c>
      <c r="G46" s="233"/>
      <c r="H46" s="233" t="s">
        <v>110</v>
      </c>
      <c r="I46" s="234"/>
      <c r="J46" s="235"/>
      <c r="K46" s="235" t="s">
        <v>110</v>
      </c>
      <c r="L46" s="236"/>
      <c r="M46" s="237"/>
      <c r="N46" s="235" t="s">
        <v>110</v>
      </c>
      <c r="O46" s="235"/>
      <c r="P46" s="237"/>
      <c r="Q46" s="235" t="s">
        <v>110</v>
      </c>
      <c r="R46" s="236"/>
      <c r="S46" s="238">
        <f t="shared" si="14"/>
        <v>0.41666666666666602</v>
      </c>
      <c r="T46" s="239">
        <f t="shared" si="15"/>
        <v>9.999999999999984</v>
      </c>
      <c r="U46" s="246">
        <f t="shared" si="16"/>
        <v>0.58333333333333393</v>
      </c>
      <c r="V46" s="231">
        <f t="shared" si="17"/>
        <v>0</v>
      </c>
      <c r="W46" s="231">
        <f t="shared" si="18"/>
        <v>0.58333333333333393</v>
      </c>
      <c r="X46" s="69"/>
      <c r="Y46" s="62"/>
      <c r="Z46" s="240">
        <f>SUM(($J$13+C46)+($L$13-E45))</f>
        <v>0.58333333333333393</v>
      </c>
      <c r="AB46" s="229"/>
    </row>
    <row r="47" spans="1:28">
      <c r="A47" s="4"/>
      <c r="B47" s="132" t="s">
        <v>115</v>
      </c>
      <c r="C47" s="133">
        <v>0.32291666666666702</v>
      </c>
      <c r="D47" s="134" t="s">
        <v>110</v>
      </c>
      <c r="E47" s="135">
        <v>0.6875</v>
      </c>
      <c r="F47" s="136">
        <f t="shared" si="13"/>
        <v>0.36458333333333298</v>
      </c>
      <c r="G47" s="134"/>
      <c r="H47" s="134" t="s">
        <v>110</v>
      </c>
      <c r="I47" s="137"/>
      <c r="J47" s="138"/>
      <c r="K47" s="138" t="s">
        <v>110</v>
      </c>
      <c r="L47" s="139"/>
      <c r="M47" s="140"/>
      <c r="N47" s="138" t="s">
        <v>110</v>
      </c>
      <c r="O47" s="138"/>
      <c r="P47" s="140"/>
      <c r="Q47" s="138" t="s">
        <v>110</v>
      </c>
      <c r="R47" s="139"/>
      <c r="S47" s="133">
        <f t="shared" si="14"/>
        <v>0.36458333333333298</v>
      </c>
      <c r="T47" s="141">
        <f t="shared" si="15"/>
        <v>8.7499999999999911</v>
      </c>
      <c r="U47" s="142">
        <f t="shared" si="16"/>
        <v>0.63541666666666696</v>
      </c>
      <c r="V47" s="143">
        <f t="shared" si="17"/>
        <v>0</v>
      </c>
      <c r="W47" s="143">
        <f t="shared" si="18"/>
        <v>0.63541666666666696</v>
      </c>
      <c r="X47" s="69"/>
      <c r="Y47" s="62"/>
      <c r="Z47" s="144">
        <f>SUM(($J$13+C47)+($L$13-E45))</f>
        <v>0.58333333333333393</v>
      </c>
      <c r="AB47" s="229"/>
    </row>
    <row r="48" spans="1:28">
      <c r="A48" s="4"/>
      <c r="B48" s="132" t="s">
        <v>115</v>
      </c>
      <c r="C48" s="133">
        <v>0.66666666666666696</v>
      </c>
      <c r="D48" s="134" t="s">
        <v>110</v>
      </c>
      <c r="E48" s="135">
        <v>1.02430555555556</v>
      </c>
      <c r="F48" s="136">
        <f t="shared" si="13"/>
        <v>0.35763888888889306</v>
      </c>
      <c r="G48" s="134"/>
      <c r="H48" s="134" t="s">
        <v>110</v>
      </c>
      <c r="I48" s="137"/>
      <c r="J48" s="138"/>
      <c r="K48" s="138" t="s">
        <v>110</v>
      </c>
      <c r="L48" s="139"/>
      <c r="M48" s="140"/>
      <c r="N48" s="138" t="s">
        <v>110</v>
      </c>
      <c r="O48" s="138"/>
      <c r="P48" s="140"/>
      <c r="Q48" s="138" t="s">
        <v>110</v>
      </c>
      <c r="R48" s="139"/>
      <c r="S48" s="133">
        <f t="shared" si="14"/>
        <v>0.35763888888889306</v>
      </c>
      <c r="T48" s="141">
        <f t="shared" si="15"/>
        <v>8.5833333333334334</v>
      </c>
      <c r="U48" s="142">
        <f t="shared" si="16"/>
        <v>0.64236111111110694</v>
      </c>
      <c r="V48" s="143">
        <f t="shared" si="17"/>
        <v>0</v>
      </c>
      <c r="W48" s="143">
        <f t="shared" si="18"/>
        <v>0.64236111111110694</v>
      </c>
      <c r="X48" s="69"/>
      <c r="Y48" s="62"/>
      <c r="Z48" s="144">
        <f>SUM(($J$13+C48)+($L$13-E46))</f>
        <v>0.92708333333333393</v>
      </c>
      <c r="AB48" s="229"/>
    </row>
    <row r="49" spans="1:28">
      <c r="A49" s="4"/>
      <c r="B49" s="120" t="s">
        <v>116</v>
      </c>
      <c r="C49" s="102">
        <v>0.32291666666666702</v>
      </c>
      <c r="D49" s="96" t="s">
        <v>110</v>
      </c>
      <c r="E49" s="121">
        <v>0.80208333333333304</v>
      </c>
      <c r="F49" s="97">
        <f t="shared" si="13"/>
        <v>0.47916666666666602</v>
      </c>
      <c r="G49" s="96"/>
      <c r="H49" s="96" t="s">
        <v>110</v>
      </c>
      <c r="I49" s="98"/>
      <c r="J49" s="99"/>
      <c r="K49" s="99" t="s">
        <v>110</v>
      </c>
      <c r="L49" s="100"/>
      <c r="M49" s="101"/>
      <c r="N49" s="99" t="s">
        <v>110</v>
      </c>
      <c r="O49" s="99"/>
      <c r="P49" s="101"/>
      <c r="Q49" s="99" t="s">
        <v>110</v>
      </c>
      <c r="R49" s="100"/>
      <c r="S49" s="102">
        <f t="shared" si="14"/>
        <v>0.47916666666666602</v>
      </c>
      <c r="T49" s="103">
        <f t="shared" si="15"/>
        <v>11.499999999999984</v>
      </c>
      <c r="U49" s="104">
        <f t="shared" si="16"/>
        <v>0.52083333333333393</v>
      </c>
      <c r="V49" s="94">
        <f t="shared" si="17"/>
        <v>0</v>
      </c>
      <c r="W49" s="94">
        <f t="shared" si="18"/>
        <v>0.52083333333333393</v>
      </c>
      <c r="X49" s="69"/>
      <c r="Y49" s="62"/>
      <c r="Z49" s="105">
        <f>SUM(($J$13+C49)+($L$13-E47))</f>
        <v>0.63541666666666696</v>
      </c>
      <c r="AB49" s="229"/>
    </row>
    <row r="50" spans="1:28">
      <c r="A50" s="4"/>
      <c r="B50" s="242" t="s">
        <v>118</v>
      </c>
      <c r="C50" s="74">
        <v>0.375</v>
      </c>
      <c r="D50" s="61" t="s">
        <v>110</v>
      </c>
      <c r="E50" s="62">
        <v>0.84375</v>
      </c>
      <c r="F50" s="63">
        <f t="shared" si="13"/>
        <v>0.46875</v>
      </c>
      <c r="G50" s="61"/>
      <c r="H50" s="61" t="s">
        <v>110</v>
      </c>
      <c r="I50" s="64"/>
      <c r="J50" s="70"/>
      <c r="K50" s="70" t="s">
        <v>110</v>
      </c>
      <c r="L50" s="66"/>
      <c r="M50" s="224"/>
      <c r="N50" s="70" t="s">
        <v>110</v>
      </c>
      <c r="O50" s="70"/>
      <c r="P50" s="224"/>
      <c r="Q50" s="70" t="s">
        <v>110</v>
      </c>
      <c r="R50" s="66"/>
      <c r="S50" s="225">
        <f t="shared" si="14"/>
        <v>0.46875</v>
      </c>
      <c r="T50" s="226">
        <f t="shared" si="15"/>
        <v>11.25</v>
      </c>
      <c r="U50" s="68">
        <f t="shared" si="16"/>
        <v>0.53125</v>
      </c>
      <c r="V50" s="227">
        <f t="shared" si="17"/>
        <v>0</v>
      </c>
      <c r="W50" s="227">
        <f t="shared" si="18"/>
        <v>0.53125</v>
      </c>
      <c r="X50" s="69"/>
      <c r="Y50" s="6"/>
      <c r="Z50" s="240">
        <f>SUM(($J$13+C50)+($L$13-E49))</f>
        <v>0.57291666666666696</v>
      </c>
      <c r="AB50" s="229"/>
    </row>
    <row r="51" spans="1:28">
      <c r="A51" s="4"/>
      <c r="B51" s="4"/>
      <c r="C51" s="81" t="s">
        <v>290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76">
        <f>SUM(S43:S47,S49:S50)*24</f>
        <v>71.499999999999915</v>
      </c>
      <c r="T51" s="77">
        <f>SUM(T43:T47,T49:T50)</f>
        <v>71.499999999999915</v>
      </c>
      <c r="U51" s="6"/>
      <c r="V51" s="4"/>
      <c r="W51" s="78">
        <f>SUM(W43:W47,W49:W50)*24</f>
        <v>96.500000000000085</v>
      </c>
      <c r="X51" s="79"/>
      <c r="Y51" s="79"/>
      <c r="Z51" s="19"/>
    </row>
    <row r="52" spans="1:28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6"/>
      <c r="U52" s="6"/>
      <c r="V52" s="4"/>
      <c r="W52" s="4"/>
      <c r="X52" s="4"/>
      <c r="Y52" s="4"/>
      <c r="Z52" s="4"/>
    </row>
    <row r="53" spans="1:28">
      <c r="A53" s="4"/>
      <c r="B53" s="4"/>
      <c r="C53" s="35" t="s">
        <v>126</v>
      </c>
      <c r="D53" s="4"/>
      <c r="E53" s="4"/>
      <c r="F53" s="4"/>
      <c r="G53" s="4"/>
      <c r="H53" s="4"/>
      <c r="I53" s="4"/>
      <c r="J53" s="4"/>
      <c r="K53" s="4"/>
      <c r="L53" s="4"/>
      <c r="M53" s="36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8" hidden="1">
      <c r="A54" s="4"/>
      <c r="B54" s="4"/>
      <c r="C54" s="4"/>
      <c r="D54" s="4"/>
      <c r="E54" s="4"/>
      <c r="F54" s="4"/>
      <c r="G54" s="4"/>
      <c r="H54" s="4"/>
      <c r="I54" s="4"/>
      <c r="J54" s="36">
        <v>0</v>
      </c>
      <c r="K54" s="4"/>
      <c r="L54" s="36">
        <v>1</v>
      </c>
      <c r="M54" s="36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8">
      <c r="A55" s="4"/>
      <c r="B55" s="37"/>
      <c r="C55" s="217"/>
      <c r="D55" s="38"/>
      <c r="E55" s="39" t="s">
        <v>91</v>
      </c>
      <c r="F55" s="40"/>
      <c r="G55" s="41"/>
      <c r="H55" s="42" t="s">
        <v>92</v>
      </c>
      <c r="I55" s="40"/>
      <c r="J55" s="43"/>
      <c r="K55" s="43" t="s">
        <v>93</v>
      </c>
      <c r="L55" s="44"/>
      <c r="M55" s="218"/>
      <c r="N55" s="43" t="s">
        <v>93</v>
      </c>
      <c r="O55" s="43"/>
      <c r="P55" s="218"/>
      <c r="Q55" s="43" t="s">
        <v>94</v>
      </c>
      <c r="R55" s="43"/>
      <c r="S55" s="219" t="s">
        <v>95</v>
      </c>
      <c r="T55" s="45" t="s">
        <v>96</v>
      </c>
      <c r="U55" s="217"/>
      <c r="V55" s="39" t="s">
        <v>97</v>
      </c>
      <c r="W55" s="45"/>
      <c r="X55" s="10"/>
      <c r="Y55" s="10"/>
      <c r="Z55" s="46" t="s">
        <v>98</v>
      </c>
      <c r="AB55" s="47" t="s">
        <v>83</v>
      </c>
    </row>
    <row r="56" spans="1:28">
      <c r="A56" s="4"/>
      <c r="B56" s="48" t="s">
        <v>99</v>
      </c>
      <c r="C56" s="220"/>
      <c r="D56" s="49" t="s">
        <v>100</v>
      </c>
      <c r="E56" s="50"/>
      <c r="F56" s="221" t="s">
        <v>101</v>
      </c>
      <c r="G56" s="51" t="s">
        <v>102</v>
      </c>
      <c r="H56" s="51"/>
      <c r="I56" s="52" t="s">
        <v>102</v>
      </c>
      <c r="J56" s="222" t="s">
        <v>102</v>
      </c>
      <c r="K56" s="53"/>
      <c r="L56" s="53" t="s">
        <v>102</v>
      </c>
      <c r="M56" s="222" t="s">
        <v>102</v>
      </c>
      <c r="N56" s="53"/>
      <c r="O56" s="53" t="s">
        <v>102</v>
      </c>
      <c r="P56" s="222" t="s">
        <v>102</v>
      </c>
      <c r="Q56" s="53"/>
      <c r="R56" s="54" t="s">
        <v>102</v>
      </c>
      <c r="S56" s="48" t="s">
        <v>103</v>
      </c>
      <c r="T56" s="223" t="s">
        <v>104</v>
      </c>
      <c r="U56" s="223" t="s">
        <v>105</v>
      </c>
      <c r="V56" s="223" t="s">
        <v>106</v>
      </c>
      <c r="W56" s="223" t="s">
        <v>107</v>
      </c>
      <c r="X56" s="55"/>
      <c r="Y56" s="56"/>
      <c r="Z56" s="57" t="s">
        <v>108</v>
      </c>
      <c r="AB56" s="58"/>
    </row>
    <row r="57" spans="1:28">
      <c r="A57" s="4"/>
      <c r="B57" s="116" t="s">
        <v>109</v>
      </c>
      <c r="C57" s="60"/>
      <c r="D57" s="61" t="s">
        <v>110</v>
      </c>
      <c r="E57" s="62"/>
      <c r="F57" s="63">
        <f t="shared" ref="F57:F64" si="19">(E57-C57)</f>
        <v>0</v>
      </c>
      <c r="G57" s="61"/>
      <c r="H57" s="61" t="s">
        <v>110</v>
      </c>
      <c r="I57" s="64"/>
      <c r="J57" s="65"/>
      <c r="K57" s="65" t="s">
        <v>110</v>
      </c>
      <c r="L57" s="66"/>
      <c r="M57" s="224"/>
      <c r="N57" s="65" t="s">
        <v>110</v>
      </c>
      <c r="O57" s="65"/>
      <c r="P57" s="67"/>
      <c r="Q57" s="65" t="s">
        <v>110</v>
      </c>
      <c r="R57" s="66"/>
      <c r="S57" s="225">
        <f t="shared" ref="S57:S64" si="20">(F57-((I57-G57)))</f>
        <v>0</v>
      </c>
      <c r="T57" s="226">
        <f t="shared" ref="T57:T64" si="21">(F57-((I57-G57)+(L57-J57)+(O57-M57)+(R57-P57)))*24</f>
        <v>0</v>
      </c>
      <c r="U57" s="68">
        <f t="shared" ref="U57:U64" si="22">(($J$13+C57)+($L$13-E57))</f>
        <v>1</v>
      </c>
      <c r="V57" s="227">
        <f t="shared" ref="V57:V64" si="23">(I57-G57)</f>
        <v>0</v>
      </c>
      <c r="W57" s="227">
        <f t="shared" ref="W57:W64" si="24">(V57+U57)</f>
        <v>1</v>
      </c>
      <c r="X57" s="69"/>
      <c r="Y57" s="62"/>
      <c r="Z57" s="228">
        <f>SUM(($J$13+C57)+($L$13-E53))</f>
        <v>1</v>
      </c>
      <c r="AB57" s="229"/>
    </row>
    <row r="58" spans="1:28">
      <c r="A58" s="4"/>
      <c r="B58" s="116" t="s">
        <v>111</v>
      </c>
      <c r="C58" s="60"/>
      <c r="D58" s="61" t="s">
        <v>110</v>
      </c>
      <c r="E58" s="62"/>
      <c r="F58" s="63">
        <f t="shared" si="19"/>
        <v>0</v>
      </c>
      <c r="G58" s="61"/>
      <c r="H58" s="61" t="s">
        <v>110</v>
      </c>
      <c r="I58" s="64"/>
      <c r="J58" s="70"/>
      <c r="K58" s="65" t="s">
        <v>110</v>
      </c>
      <c r="L58" s="66"/>
      <c r="M58" s="224"/>
      <c r="N58" s="65" t="s">
        <v>110</v>
      </c>
      <c r="O58" s="70"/>
      <c r="P58" s="67"/>
      <c r="Q58" s="65" t="s">
        <v>110</v>
      </c>
      <c r="R58" s="66"/>
      <c r="S58" s="225">
        <f t="shared" si="20"/>
        <v>0</v>
      </c>
      <c r="T58" s="226">
        <f t="shared" si="21"/>
        <v>0</v>
      </c>
      <c r="U58" s="68">
        <f t="shared" si="22"/>
        <v>1</v>
      </c>
      <c r="V58" s="227">
        <f t="shared" si="23"/>
        <v>0</v>
      </c>
      <c r="W58" s="227">
        <f t="shared" si="24"/>
        <v>1</v>
      </c>
      <c r="X58" s="69"/>
      <c r="Y58" s="62"/>
      <c r="Z58" s="228">
        <f>SUM(($J$13+C58)+($L$13-E57))</f>
        <v>1</v>
      </c>
      <c r="AB58" s="229"/>
    </row>
    <row r="59" spans="1:28">
      <c r="A59" s="4"/>
      <c r="B59" s="242" t="s">
        <v>112</v>
      </c>
      <c r="C59" s="60"/>
      <c r="D59" s="61" t="s">
        <v>110</v>
      </c>
      <c r="E59" s="62"/>
      <c r="F59" s="63">
        <f t="shared" si="19"/>
        <v>0</v>
      </c>
      <c r="G59" s="61"/>
      <c r="H59" s="61" t="s">
        <v>110</v>
      </c>
      <c r="I59" s="64"/>
      <c r="J59" s="70"/>
      <c r="K59" s="65" t="s">
        <v>110</v>
      </c>
      <c r="L59" s="66"/>
      <c r="M59" s="224"/>
      <c r="N59" s="65" t="s">
        <v>110</v>
      </c>
      <c r="O59" s="70"/>
      <c r="P59" s="224"/>
      <c r="Q59" s="70" t="s">
        <v>110</v>
      </c>
      <c r="R59" s="66"/>
      <c r="S59" s="225">
        <f t="shared" si="20"/>
        <v>0</v>
      </c>
      <c r="T59" s="226">
        <f t="shared" si="21"/>
        <v>0</v>
      </c>
      <c r="U59" s="68">
        <f t="shared" si="22"/>
        <v>1</v>
      </c>
      <c r="V59" s="227">
        <f t="shared" si="23"/>
        <v>0</v>
      </c>
      <c r="W59" s="227">
        <f t="shared" si="24"/>
        <v>1</v>
      </c>
      <c r="X59" s="69"/>
      <c r="Y59" s="62"/>
      <c r="Z59" s="228">
        <f>SUM(($J$13+C59)+($L$13-E58))</f>
        <v>1</v>
      </c>
      <c r="AB59" s="229"/>
    </row>
    <row r="60" spans="1:28">
      <c r="A60" s="4"/>
      <c r="B60" s="243" t="s">
        <v>113</v>
      </c>
      <c r="C60" s="244"/>
      <c r="D60" s="233" t="s">
        <v>110</v>
      </c>
      <c r="E60" s="245"/>
      <c r="F60" s="232">
        <f t="shared" si="19"/>
        <v>0</v>
      </c>
      <c r="G60" s="233"/>
      <c r="H60" s="233" t="s">
        <v>110</v>
      </c>
      <c r="I60" s="234"/>
      <c r="J60" s="235"/>
      <c r="K60" s="235" t="s">
        <v>110</v>
      </c>
      <c r="L60" s="236"/>
      <c r="M60" s="237"/>
      <c r="N60" s="235" t="s">
        <v>110</v>
      </c>
      <c r="O60" s="235"/>
      <c r="P60" s="237"/>
      <c r="Q60" s="235" t="s">
        <v>110</v>
      </c>
      <c r="R60" s="236"/>
      <c r="S60" s="238">
        <f t="shared" si="20"/>
        <v>0</v>
      </c>
      <c r="T60" s="239">
        <f t="shared" si="21"/>
        <v>0</v>
      </c>
      <c r="U60" s="246">
        <f t="shared" si="22"/>
        <v>1</v>
      </c>
      <c r="V60" s="231">
        <f t="shared" si="23"/>
        <v>0</v>
      </c>
      <c r="W60" s="231">
        <f t="shared" si="24"/>
        <v>1</v>
      </c>
      <c r="X60" s="69"/>
      <c r="Y60" s="62"/>
      <c r="Z60" s="240">
        <f>SUM(($J$13+C60)+($L$13-E59))</f>
        <v>1</v>
      </c>
      <c r="AB60" s="229"/>
    </row>
    <row r="61" spans="1:28">
      <c r="A61" s="4"/>
      <c r="B61" s="132" t="s">
        <v>115</v>
      </c>
      <c r="C61" s="133">
        <v>0.32291666666666702</v>
      </c>
      <c r="D61" s="134" t="s">
        <v>110</v>
      </c>
      <c r="E61" s="135">
        <v>0.6875</v>
      </c>
      <c r="F61" s="136">
        <f t="shared" si="19"/>
        <v>0.36458333333333298</v>
      </c>
      <c r="G61" s="134"/>
      <c r="H61" s="134" t="s">
        <v>110</v>
      </c>
      <c r="I61" s="137"/>
      <c r="J61" s="138"/>
      <c r="K61" s="138" t="s">
        <v>110</v>
      </c>
      <c r="L61" s="139"/>
      <c r="M61" s="140"/>
      <c r="N61" s="138" t="s">
        <v>110</v>
      </c>
      <c r="O61" s="138"/>
      <c r="P61" s="140"/>
      <c r="Q61" s="138" t="s">
        <v>110</v>
      </c>
      <c r="R61" s="139"/>
      <c r="S61" s="133">
        <f t="shared" si="20"/>
        <v>0.36458333333333298</v>
      </c>
      <c r="T61" s="141">
        <f t="shared" si="21"/>
        <v>8.7499999999999911</v>
      </c>
      <c r="U61" s="142">
        <f t="shared" si="22"/>
        <v>0.63541666666666696</v>
      </c>
      <c r="V61" s="143">
        <f t="shared" si="23"/>
        <v>0</v>
      </c>
      <c r="W61" s="143">
        <f t="shared" si="24"/>
        <v>0.63541666666666696</v>
      </c>
      <c r="X61" s="69"/>
      <c r="Y61" s="62"/>
      <c r="Z61" s="144">
        <f>SUM(($J$13+C61)+($L$13-E59))</f>
        <v>1.322916666666667</v>
      </c>
      <c r="AB61" s="229"/>
    </row>
    <row r="62" spans="1:28">
      <c r="A62" s="4"/>
      <c r="B62" s="132" t="s">
        <v>115</v>
      </c>
      <c r="C62" s="133">
        <v>0.66666666666666696</v>
      </c>
      <c r="D62" s="134" t="s">
        <v>110</v>
      </c>
      <c r="E62" s="135">
        <v>1.02430555555556</v>
      </c>
      <c r="F62" s="136">
        <f t="shared" si="19"/>
        <v>0.35763888888889306</v>
      </c>
      <c r="G62" s="134"/>
      <c r="H62" s="134" t="s">
        <v>110</v>
      </c>
      <c r="I62" s="137"/>
      <c r="J62" s="138"/>
      <c r="K62" s="138" t="s">
        <v>110</v>
      </c>
      <c r="L62" s="139"/>
      <c r="M62" s="140"/>
      <c r="N62" s="138" t="s">
        <v>110</v>
      </c>
      <c r="O62" s="138"/>
      <c r="P62" s="140"/>
      <c r="Q62" s="138" t="s">
        <v>110</v>
      </c>
      <c r="R62" s="139"/>
      <c r="S62" s="133">
        <f t="shared" si="20"/>
        <v>0.35763888888889306</v>
      </c>
      <c r="T62" s="141">
        <f t="shared" si="21"/>
        <v>8.5833333333334334</v>
      </c>
      <c r="U62" s="142">
        <f t="shared" si="22"/>
        <v>0.64236111111110694</v>
      </c>
      <c r="V62" s="143">
        <f t="shared" si="23"/>
        <v>0</v>
      </c>
      <c r="W62" s="143">
        <f t="shared" si="24"/>
        <v>0.64236111111110694</v>
      </c>
      <c r="X62" s="69"/>
      <c r="Y62" s="62"/>
      <c r="Z62" s="144">
        <f>SUM(($J$13+C62)+($L$13-E60))</f>
        <v>1.666666666666667</v>
      </c>
      <c r="AB62" s="229"/>
    </row>
    <row r="63" spans="1:28">
      <c r="A63" s="4"/>
      <c r="B63" s="120" t="s">
        <v>116</v>
      </c>
      <c r="C63" s="102">
        <v>0.32291666666666702</v>
      </c>
      <c r="D63" s="96" t="s">
        <v>110</v>
      </c>
      <c r="E63" s="121">
        <v>0.80208333333333304</v>
      </c>
      <c r="F63" s="97">
        <f t="shared" si="19"/>
        <v>0.47916666666666602</v>
      </c>
      <c r="G63" s="96"/>
      <c r="H63" s="96" t="s">
        <v>110</v>
      </c>
      <c r="I63" s="98"/>
      <c r="J63" s="99"/>
      <c r="K63" s="99" t="s">
        <v>110</v>
      </c>
      <c r="L63" s="100"/>
      <c r="M63" s="101"/>
      <c r="N63" s="99" t="s">
        <v>110</v>
      </c>
      <c r="O63" s="99"/>
      <c r="P63" s="101"/>
      <c r="Q63" s="99" t="s">
        <v>110</v>
      </c>
      <c r="R63" s="100"/>
      <c r="S63" s="102">
        <f t="shared" si="20"/>
        <v>0.47916666666666602</v>
      </c>
      <c r="T63" s="103">
        <f t="shared" si="21"/>
        <v>11.499999999999984</v>
      </c>
      <c r="U63" s="104">
        <f t="shared" si="22"/>
        <v>0.52083333333333393</v>
      </c>
      <c r="V63" s="94">
        <f t="shared" si="23"/>
        <v>0</v>
      </c>
      <c r="W63" s="94">
        <f t="shared" si="24"/>
        <v>0.52083333333333393</v>
      </c>
      <c r="X63" s="69"/>
      <c r="Y63" s="62"/>
      <c r="Z63" s="105">
        <f>SUM(($J$13+C63)+($L$13-E61))</f>
        <v>0.63541666666666696</v>
      </c>
      <c r="AB63" s="229"/>
    </row>
    <row r="64" spans="1:28">
      <c r="A64" s="4"/>
      <c r="B64" s="242" t="s">
        <v>118</v>
      </c>
      <c r="C64" s="74">
        <v>0.375</v>
      </c>
      <c r="D64" s="61" t="s">
        <v>110</v>
      </c>
      <c r="E64" s="62">
        <v>0.84375</v>
      </c>
      <c r="F64" s="63">
        <f t="shared" si="19"/>
        <v>0.46875</v>
      </c>
      <c r="G64" s="61"/>
      <c r="H64" s="61" t="s">
        <v>110</v>
      </c>
      <c r="I64" s="64"/>
      <c r="J64" s="70"/>
      <c r="K64" s="70" t="s">
        <v>110</v>
      </c>
      <c r="L64" s="66"/>
      <c r="M64" s="224"/>
      <c r="N64" s="70" t="s">
        <v>110</v>
      </c>
      <c r="O64" s="70"/>
      <c r="P64" s="224"/>
      <c r="Q64" s="70" t="s">
        <v>110</v>
      </c>
      <c r="R64" s="66"/>
      <c r="S64" s="225">
        <f t="shared" si="20"/>
        <v>0.46875</v>
      </c>
      <c r="T64" s="226">
        <f t="shared" si="21"/>
        <v>11.25</v>
      </c>
      <c r="U64" s="68">
        <f t="shared" si="22"/>
        <v>0.53125</v>
      </c>
      <c r="V64" s="227">
        <f t="shared" si="23"/>
        <v>0</v>
      </c>
      <c r="W64" s="227">
        <f t="shared" si="24"/>
        <v>0.53125</v>
      </c>
      <c r="X64" s="69"/>
      <c r="Y64" s="6"/>
      <c r="Z64" s="240">
        <f>SUM(($J$13+C64)+($L$13-E63))</f>
        <v>0.57291666666666696</v>
      </c>
      <c r="AB64" s="229"/>
    </row>
    <row r="65" spans="1:28">
      <c r="A65" s="4"/>
      <c r="B65" s="4"/>
      <c r="C65" s="81" t="s">
        <v>290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76">
        <f>SUM(S57:S61,S63:S64)*24</f>
        <v>31.499999999999979</v>
      </c>
      <c r="T65" s="77">
        <f>SUM(T57:T61,T63:T64)</f>
        <v>31.499999999999975</v>
      </c>
      <c r="U65" s="6"/>
      <c r="V65" s="4"/>
      <c r="W65" s="78">
        <f>SUM(W57:W61,W63:W64)*24</f>
        <v>136.50000000000003</v>
      </c>
      <c r="X65" s="79"/>
      <c r="Y65" s="79"/>
      <c r="Z65" s="19"/>
    </row>
    <row r="66" spans="1:2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6"/>
      <c r="U66" s="6"/>
      <c r="V66" s="4"/>
      <c r="W66" s="4"/>
      <c r="X66" s="4"/>
      <c r="Y66" s="4"/>
      <c r="Z66" s="4"/>
    </row>
    <row r="67" spans="1:28">
      <c r="A67" s="4"/>
      <c r="B67" s="4"/>
      <c r="C67" s="35" t="s">
        <v>240</v>
      </c>
      <c r="D67" s="4"/>
      <c r="E67" s="4"/>
      <c r="F67" s="4"/>
      <c r="G67" s="4"/>
      <c r="H67" s="4"/>
      <c r="I67" s="4"/>
      <c r="J67" s="4"/>
      <c r="K67" s="4"/>
      <c r="L67" s="4"/>
      <c r="M67" s="36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8" hidden="1">
      <c r="A68" s="4"/>
      <c r="B68" s="4"/>
      <c r="C68" s="4"/>
      <c r="D68" s="4"/>
      <c r="E68" s="4"/>
      <c r="F68" s="4"/>
      <c r="G68" s="4"/>
      <c r="H68" s="4"/>
      <c r="I68" s="4"/>
      <c r="J68" s="36">
        <v>0</v>
      </c>
      <c r="K68" s="4"/>
      <c r="L68" s="36">
        <v>1</v>
      </c>
      <c r="M68" s="36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8">
      <c r="A69" s="4"/>
      <c r="B69" s="37"/>
      <c r="C69" s="217"/>
      <c r="D69" s="38"/>
      <c r="E69" s="39" t="s">
        <v>91</v>
      </c>
      <c r="F69" s="40"/>
      <c r="G69" s="41"/>
      <c r="H69" s="42" t="s">
        <v>92</v>
      </c>
      <c r="I69" s="40"/>
      <c r="J69" s="43"/>
      <c r="K69" s="43" t="s">
        <v>93</v>
      </c>
      <c r="L69" s="44"/>
      <c r="M69" s="218"/>
      <c r="N69" s="43" t="s">
        <v>93</v>
      </c>
      <c r="O69" s="43"/>
      <c r="P69" s="218"/>
      <c r="Q69" s="43" t="s">
        <v>94</v>
      </c>
      <c r="R69" s="43"/>
      <c r="S69" s="219" t="s">
        <v>95</v>
      </c>
      <c r="T69" s="45" t="s">
        <v>96</v>
      </c>
      <c r="U69" s="217"/>
      <c r="V69" s="39" t="s">
        <v>97</v>
      </c>
      <c r="W69" s="45"/>
      <c r="X69" s="10"/>
      <c r="Y69" s="10"/>
      <c r="Z69" s="46" t="s">
        <v>98</v>
      </c>
      <c r="AB69" s="47" t="s">
        <v>83</v>
      </c>
    </row>
    <row r="70" spans="1:28">
      <c r="A70" s="4"/>
      <c r="B70" s="48" t="s">
        <v>99</v>
      </c>
      <c r="C70" s="220"/>
      <c r="D70" s="49" t="s">
        <v>100</v>
      </c>
      <c r="E70" s="50"/>
      <c r="F70" s="221" t="s">
        <v>101</v>
      </c>
      <c r="G70" s="51" t="s">
        <v>102</v>
      </c>
      <c r="H70" s="51"/>
      <c r="I70" s="52" t="s">
        <v>102</v>
      </c>
      <c r="J70" s="222" t="s">
        <v>102</v>
      </c>
      <c r="K70" s="53"/>
      <c r="L70" s="53" t="s">
        <v>102</v>
      </c>
      <c r="M70" s="222" t="s">
        <v>102</v>
      </c>
      <c r="N70" s="53"/>
      <c r="O70" s="53" t="s">
        <v>102</v>
      </c>
      <c r="P70" s="222" t="s">
        <v>102</v>
      </c>
      <c r="Q70" s="53"/>
      <c r="R70" s="54" t="s">
        <v>102</v>
      </c>
      <c r="S70" s="48" t="s">
        <v>103</v>
      </c>
      <c r="T70" s="223" t="s">
        <v>104</v>
      </c>
      <c r="U70" s="223" t="s">
        <v>105</v>
      </c>
      <c r="V70" s="223" t="s">
        <v>106</v>
      </c>
      <c r="W70" s="223" t="s">
        <v>107</v>
      </c>
      <c r="X70" s="55"/>
      <c r="Y70" s="56"/>
      <c r="Z70" s="57" t="s">
        <v>108</v>
      </c>
      <c r="AB70" s="58"/>
    </row>
    <row r="71" spans="1:28">
      <c r="A71" s="4"/>
      <c r="B71" s="116" t="s">
        <v>109</v>
      </c>
      <c r="C71" s="60"/>
      <c r="D71" s="61" t="s">
        <v>110</v>
      </c>
      <c r="E71" s="62"/>
      <c r="F71" s="63">
        <f t="shared" ref="F71:F77" si="25">(E71-C71)</f>
        <v>0</v>
      </c>
      <c r="G71" s="61"/>
      <c r="H71" s="61" t="s">
        <v>110</v>
      </c>
      <c r="I71" s="64"/>
      <c r="J71" s="65"/>
      <c r="K71" s="65" t="s">
        <v>110</v>
      </c>
      <c r="L71" s="66"/>
      <c r="M71" s="224"/>
      <c r="N71" s="65" t="s">
        <v>110</v>
      </c>
      <c r="O71" s="65"/>
      <c r="P71" s="67"/>
      <c r="Q71" s="65" t="s">
        <v>110</v>
      </c>
      <c r="R71" s="66"/>
      <c r="S71" s="225">
        <f t="shared" ref="S71:S77" si="26">(F71-((I71-G71)))</f>
        <v>0</v>
      </c>
      <c r="T71" s="226">
        <f t="shared" ref="T71:T77" si="27">(F71-((I71-G71)+(L71-J71)+(O71-M71)+(R71-P71)))*24</f>
        <v>0</v>
      </c>
      <c r="U71" s="68">
        <f t="shared" ref="U71:U77" si="28">(($J$13+C71)+($L$13-E71))</f>
        <v>1</v>
      </c>
      <c r="V71" s="227">
        <f t="shared" ref="V71:V77" si="29">(I71-G71)</f>
        <v>0</v>
      </c>
      <c r="W71" s="227">
        <f t="shared" ref="W71:W77" si="30">(V71+U71)</f>
        <v>1</v>
      </c>
      <c r="X71" s="69"/>
      <c r="Y71" s="62"/>
      <c r="Z71" s="228">
        <f>SUM(($J$13+C71)+($L$13-E67))</f>
        <v>1</v>
      </c>
      <c r="AB71" s="229"/>
    </row>
    <row r="72" spans="1:28">
      <c r="A72" s="4"/>
      <c r="B72" s="116" t="s">
        <v>111</v>
      </c>
      <c r="C72" s="60"/>
      <c r="D72" s="61" t="s">
        <v>110</v>
      </c>
      <c r="E72" s="62"/>
      <c r="F72" s="63">
        <f t="shared" si="25"/>
        <v>0</v>
      </c>
      <c r="G72" s="61"/>
      <c r="H72" s="61" t="s">
        <v>110</v>
      </c>
      <c r="I72" s="64"/>
      <c r="J72" s="70"/>
      <c r="K72" s="65" t="s">
        <v>110</v>
      </c>
      <c r="L72" s="66"/>
      <c r="M72" s="224"/>
      <c r="N72" s="65" t="s">
        <v>110</v>
      </c>
      <c r="O72" s="70"/>
      <c r="P72" s="67"/>
      <c r="Q72" s="65" t="s">
        <v>110</v>
      </c>
      <c r="R72" s="66"/>
      <c r="S72" s="225">
        <f t="shared" si="26"/>
        <v>0</v>
      </c>
      <c r="T72" s="226">
        <f t="shared" si="27"/>
        <v>0</v>
      </c>
      <c r="U72" s="68">
        <f t="shared" si="28"/>
        <v>1</v>
      </c>
      <c r="V72" s="227">
        <f t="shared" si="29"/>
        <v>0</v>
      </c>
      <c r="W72" s="227">
        <f t="shared" si="30"/>
        <v>1</v>
      </c>
      <c r="X72" s="69"/>
      <c r="Y72" s="62"/>
      <c r="Z72" s="228">
        <f t="shared" ref="Z72:Z77" si="31">SUM(($J$13+C72)+($L$13-E71))</f>
        <v>1</v>
      </c>
      <c r="AB72" s="229"/>
    </row>
    <row r="73" spans="1:28">
      <c r="A73" s="4"/>
      <c r="B73" s="242" t="s">
        <v>112</v>
      </c>
      <c r="C73" s="60"/>
      <c r="D73" s="61" t="s">
        <v>110</v>
      </c>
      <c r="E73" s="62"/>
      <c r="F73" s="63">
        <f t="shared" si="25"/>
        <v>0</v>
      </c>
      <c r="G73" s="61"/>
      <c r="H73" s="61" t="s">
        <v>110</v>
      </c>
      <c r="I73" s="64"/>
      <c r="J73" s="70"/>
      <c r="K73" s="65" t="s">
        <v>110</v>
      </c>
      <c r="L73" s="66"/>
      <c r="M73" s="224"/>
      <c r="N73" s="65" t="s">
        <v>110</v>
      </c>
      <c r="O73" s="70"/>
      <c r="P73" s="224"/>
      <c r="Q73" s="70" t="s">
        <v>110</v>
      </c>
      <c r="R73" s="66"/>
      <c r="S73" s="225">
        <f t="shared" si="26"/>
        <v>0</v>
      </c>
      <c r="T73" s="226">
        <f t="shared" si="27"/>
        <v>0</v>
      </c>
      <c r="U73" s="68">
        <f t="shared" si="28"/>
        <v>1</v>
      </c>
      <c r="V73" s="227">
        <f t="shared" si="29"/>
        <v>0</v>
      </c>
      <c r="W73" s="227">
        <f t="shared" si="30"/>
        <v>1</v>
      </c>
      <c r="X73" s="69"/>
      <c r="Y73" s="62"/>
      <c r="Z73" s="228">
        <f t="shared" si="31"/>
        <v>1</v>
      </c>
      <c r="AB73" s="229"/>
    </row>
    <row r="74" spans="1:28">
      <c r="A74" s="4"/>
      <c r="B74" s="242" t="s">
        <v>113</v>
      </c>
      <c r="C74" s="220"/>
      <c r="D74" s="71" t="s">
        <v>110</v>
      </c>
      <c r="E74" s="50"/>
      <c r="F74" s="230">
        <f t="shared" si="25"/>
        <v>0</v>
      </c>
      <c r="G74" s="71"/>
      <c r="H74" s="71" t="s">
        <v>110</v>
      </c>
      <c r="I74" s="72"/>
      <c r="J74" s="70"/>
      <c r="K74" s="70" t="s">
        <v>110</v>
      </c>
      <c r="L74" s="66"/>
      <c r="M74" s="224"/>
      <c r="N74" s="70" t="s">
        <v>110</v>
      </c>
      <c r="O74" s="70"/>
      <c r="P74" s="224"/>
      <c r="Q74" s="70" t="s">
        <v>110</v>
      </c>
      <c r="R74" s="66"/>
      <c r="S74" s="225">
        <f t="shared" si="26"/>
        <v>0</v>
      </c>
      <c r="T74" s="226">
        <f t="shared" si="27"/>
        <v>0</v>
      </c>
      <c r="U74" s="73">
        <f t="shared" si="28"/>
        <v>1</v>
      </c>
      <c r="V74" s="227">
        <f t="shared" si="29"/>
        <v>0</v>
      </c>
      <c r="W74" s="227">
        <f t="shared" si="30"/>
        <v>1</v>
      </c>
      <c r="X74" s="69"/>
      <c r="Y74" s="62"/>
      <c r="Z74" s="228">
        <f t="shared" si="31"/>
        <v>1</v>
      </c>
      <c r="AB74" s="229"/>
    </row>
    <row r="75" spans="1:28">
      <c r="A75" s="4"/>
      <c r="B75" s="242" t="s">
        <v>115</v>
      </c>
      <c r="C75" s="74">
        <v>0.32291666666666702</v>
      </c>
      <c r="D75" s="61" t="s">
        <v>110</v>
      </c>
      <c r="E75" s="62">
        <v>0.71180555555555602</v>
      </c>
      <c r="F75" s="63">
        <f t="shared" si="25"/>
        <v>0.38888888888888901</v>
      </c>
      <c r="G75" s="61"/>
      <c r="H75" s="61" t="s">
        <v>110</v>
      </c>
      <c r="I75" s="64"/>
      <c r="J75" s="70"/>
      <c r="K75" s="65" t="s">
        <v>110</v>
      </c>
      <c r="L75" s="66"/>
      <c r="M75" s="224"/>
      <c r="N75" s="65" t="s">
        <v>110</v>
      </c>
      <c r="O75" s="70"/>
      <c r="P75" s="224"/>
      <c r="Q75" s="70" t="s">
        <v>110</v>
      </c>
      <c r="R75" s="66"/>
      <c r="S75" s="225">
        <f t="shared" si="26"/>
        <v>0.38888888888888901</v>
      </c>
      <c r="T75" s="226">
        <f t="shared" si="27"/>
        <v>9.3333333333333357</v>
      </c>
      <c r="U75" s="68">
        <f t="shared" si="28"/>
        <v>0.61111111111111094</v>
      </c>
      <c r="V75" s="227">
        <f t="shared" si="29"/>
        <v>0</v>
      </c>
      <c r="W75" s="227">
        <f t="shared" si="30"/>
        <v>0.61111111111111094</v>
      </c>
      <c r="X75" s="69"/>
      <c r="Y75" s="62"/>
      <c r="Z75" s="228">
        <f t="shared" si="31"/>
        <v>1.322916666666667</v>
      </c>
      <c r="AB75" s="229"/>
    </row>
    <row r="76" spans="1:28">
      <c r="A76" s="4"/>
      <c r="B76" s="116" t="s">
        <v>116</v>
      </c>
      <c r="C76" s="74">
        <v>0.32291666666666702</v>
      </c>
      <c r="D76" s="61" t="s">
        <v>110</v>
      </c>
      <c r="E76" s="62">
        <v>0.80208333333333304</v>
      </c>
      <c r="F76" s="63">
        <f t="shared" si="25"/>
        <v>0.47916666666666602</v>
      </c>
      <c r="G76" s="61"/>
      <c r="H76" s="61" t="s">
        <v>110</v>
      </c>
      <c r="I76" s="64"/>
      <c r="J76" s="65"/>
      <c r="K76" s="65" t="s">
        <v>110</v>
      </c>
      <c r="L76" s="75"/>
      <c r="M76" s="67"/>
      <c r="N76" s="65" t="s">
        <v>110</v>
      </c>
      <c r="O76" s="65"/>
      <c r="P76" s="67"/>
      <c r="Q76" s="65" t="s">
        <v>110</v>
      </c>
      <c r="R76" s="66"/>
      <c r="S76" s="225">
        <f t="shared" si="26"/>
        <v>0.47916666666666602</v>
      </c>
      <c r="T76" s="226">
        <f t="shared" si="27"/>
        <v>11.499999999999984</v>
      </c>
      <c r="U76" s="68">
        <f t="shared" si="28"/>
        <v>0.52083333333333393</v>
      </c>
      <c r="V76" s="227">
        <f t="shared" si="29"/>
        <v>0</v>
      </c>
      <c r="W76" s="227">
        <f t="shared" si="30"/>
        <v>0.52083333333333393</v>
      </c>
      <c r="X76" s="69"/>
      <c r="Y76" s="62"/>
      <c r="Z76" s="228">
        <f t="shared" si="31"/>
        <v>0.61111111111111094</v>
      </c>
      <c r="AB76" s="229"/>
    </row>
    <row r="77" spans="1:28">
      <c r="A77" s="4"/>
      <c r="B77" s="242" t="s">
        <v>118</v>
      </c>
      <c r="C77" s="74">
        <v>0.375</v>
      </c>
      <c r="D77" s="61" t="s">
        <v>110</v>
      </c>
      <c r="E77" s="62">
        <v>0.84375</v>
      </c>
      <c r="F77" s="63">
        <f t="shared" si="25"/>
        <v>0.46875</v>
      </c>
      <c r="G77" s="61"/>
      <c r="H77" s="61" t="s">
        <v>110</v>
      </c>
      <c r="I77" s="64"/>
      <c r="J77" s="70"/>
      <c r="K77" s="70" t="s">
        <v>110</v>
      </c>
      <c r="L77" s="66"/>
      <c r="M77" s="224"/>
      <c r="N77" s="70" t="s">
        <v>110</v>
      </c>
      <c r="O77" s="70"/>
      <c r="P77" s="224"/>
      <c r="Q77" s="70" t="s">
        <v>110</v>
      </c>
      <c r="R77" s="66"/>
      <c r="S77" s="225">
        <f t="shared" si="26"/>
        <v>0.46875</v>
      </c>
      <c r="T77" s="226">
        <f t="shared" si="27"/>
        <v>11.25</v>
      </c>
      <c r="U77" s="68">
        <f t="shared" si="28"/>
        <v>0.53125</v>
      </c>
      <c r="V77" s="227">
        <f t="shared" si="29"/>
        <v>0</v>
      </c>
      <c r="W77" s="227">
        <f t="shared" si="30"/>
        <v>0.53125</v>
      </c>
      <c r="X77" s="69"/>
      <c r="Y77" s="6"/>
      <c r="Z77" s="240">
        <f t="shared" si="31"/>
        <v>0.57291666666666696</v>
      </c>
      <c r="AB77" s="229"/>
    </row>
    <row r="78" spans="1:28">
      <c r="A78" s="4"/>
      <c r="B78" s="4"/>
      <c r="C78" s="81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76">
        <f>SUM(S71:S77)*24</f>
        <v>32.083333333333314</v>
      </c>
      <c r="T78" s="77">
        <f>SUM(T71:T77)</f>
        <v>32.083333333333321</v>
      </c>
      <c r="U78" s="6"/>
      <c r="V78" s="4"/>
      <c r="W78" s="78">
        <f>SUM(W71:W77)*24</f>
        <v>135.91666666666669</v>
      </c>
      <c r="X78" s="79"/>
      <c r="Y78" s="79"/>
      <c r="Z78" s="19"/>
    </row>
    <row r="79" spans="1:2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6"/>
      <c r="U79" s="6"/>
      <c r="V79" s="4"/>
      <c r="W79" s="4"/>
      <c r="X79" s="4"/>
      <c r="Y79" s="4"/>
      <c r="Z79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42"/>
  <sheetViews>
    <sheetView zoomScaleNormal="100" workbookViewId="0">
      <selection activeCell="AD5" sqref="AD5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292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293</v>
      </c>
      <c r="P5" s="6"/>
      <c r="Q5" s="4"/>
      <c r="R5" s="11" t="s">
        <v>74</v>
      </c>
      <c r="S5" s="13"/>
      <c r="T5" s="15" t="s">
        <v>294</v>
      </c>
      <c r="U5" s="4"/>
      <c r="V5" s="11" t="s">
        <v>76</v>
      </c>
      <c r="W5" s="13"/>
      <c r="X5" s="16"/>
      <c r="Y5" s="12"/>
      <c r="Z5" s="15" t="s">
        <v>274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295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116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>SUM(($J$13+C17)+($L$13-E16))</f>
        <v>1</v>
      </c>
      <c r="AB17" s="229"/>
    </row>
    <row r="18" spans="1:28">
      <c r="A18" s="4"/>
      <c r="B18" s="242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224"/>
      <c r="N18" s="65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>SUM(($J$13+C18)+($L$13-E17))</f>
        <v>1</v>
      </c>
      <c r="AB18" s="229"/>
    </row>
    <row r="19" spans="1:28">
      <c r="A19" s="4"/>
      <c r="B19" s="242" t="s">
        <v>113</v>
      </c>
      <c r="C19" s="220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>SUM(($J$13+C19)+($L$13-E18))</f>
        <v>1</v>
      </c>
      <c r="AB19" s="229"/>
    </row>
    <row r="20" spans="1:28">
      <c r="A20" s="4"/>
      <c r="B20" s="242" t="s">
        <v>115</v>
      </c>
      <c r="C20" s="74">
        <v>0.35416666666666702</v>
      </c>
      <c r="D20" s="61" t="s">
        <v>110</v>
      </c>
      <c r="E20" s="62">
        <v>0.97222222222222199</v>
      </c>
      <c r="F20" s="63">
        <f t="shared" si="0"/>
        <v>0.61805555555555491</v>
      </c>
      <c r="G20" s="61">
        <v>0.59027777777777801</v>
      </c>
      <c r="H20" s="61" t="s">
        <v>110</v>
      </c>
      <c r="I20" s="64">
        <v>0.63194444444444398</v>
      </c>
      <c r="J20" s="70"/>
      <c r="K20" s="65" t="s">
        <v>110</v>
      </c>
      <c r="L20" s="66"/>
      <c r="M20" s="224"/>
      <c r="N20" s="65" t="s">
        <v>110</v>
      </c>
      <c r="O20" s="70"/>
      <c r="P20" s="224"/>
      <c r="Q20" s="70" t="s">
        <v>110</v>
      </c>
      <c r="R20" s="66"/>
      <c r="S20" s="225">
        <f t="shared" si="1"/>
        <v>0.57638888888888895</v>
      </c>
      <c r="T20" s="226">
        <f t="shared" si="2"/>
        <v>13.833333333333336</v>
      </c>
      <c r="U20" s="68">
        <f t="shared" si="3"/>
        <v>0.38194444444444503</v>
      </c>
      <c r="V20" s="227">
        <f t="shared" si="4"/>
        <v>4.1666666666665964E-2</v>
      </c>
      <c r="W20" s="227">
        <f t="shared" si="5"/>
        <v>0.42361111111111099</v>
      </c>
      <c r="X20" s="69"/>
      <c r="Y20" s="62"/>
      <c r="Z20" s="228">
        <f>SUM(($J$13+C20)+($L$13-E19))</f>
        <v>1.354166666666667</v>
      </c>
      <c r="AB20" s="229"/>
    </row>
    <row r="21" spans="1:28">
      <c r="A21" s="4"/>
      <c r="B21" s="116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>SUM(($J$13+C21)+($L$13-E12))</f>
        <v>1</v>
      </c>
      <c r="AB21" s="229"/>
    </row>
    <row r="22" spans="1:28">
      <c r="A22" s="4"/>
      <c r="B22" s="242" t="s">
        <v>118</v>
      </c>
      <c r="C22" s="74">
        <v>0.39583333333333298</v>
      </c>
      <c r="D22" s="61" t="s">
        <v>110</v>
      </c>
      <c r="E22" s="62">
        <v>0.84375</v>
      </c>
      <c r="F22" s="63">
        <f t="shared" si="0"/>
        <v>0.44791666666666702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0.44791666666666702</v>
      </c>
      <c r="T22" s="226">
        <f t="shared" si="2"/>
        <v>10.750000000000009</v>
      </c>
      <c r="U22" s="68">
        <f t="shared" si="3"/>
        <v>0.55208333333333304</v>
      </c>
      <c r="V22" s="227">
        <f t="shared" si="4"/>
        <v>0</v>
      </c>
      <c r="W22" s="227">
        <f t="shared" si="5"/>
        <v>0.55208333333333304</v>
      </c>
      <c r="X22" s="69"/>
      <c r="Y22" s="6"/>
      <c r="Z22" s="240">
        <f>SUM(($J$13+C22)+($L$13-E21))</f>
        <v>1.395833333333333</v>
      </c>
      <c r="AB22" s="229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24.583333333333343</v>
      </c>
      <c r="T23" s="77">
        <f>SUM(T16:T22)</f>
        <v>24.583333333333343</v>
      </c>
      <c r="U23" s="6"/>
      <c r="V23" s="4"/>
      <c r="W23" s="78">
        <f>SUM(W16:W22)*24</f>
        <v>143.41666666666666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247" t="s">
        <v>189</v>
      </c>
      <c r="C26" s="225">
        <v>0.39583333333333298</v>
      </c>
      <c r="D26" s="71" t="s">
        <v>110</v>
      </c>
      <c r="E26" s="71">
        <v>0.94097222222222199</v>
      </c>
      <c r="F26" s="230">
        <f>(E26-C26)</f>
        <v>0.54513888888888906</v>
      </c>
      <c r="G26" s="71"/>
      <c r="H26" s="71" t="s">
        <v>110</v>
      </c>
      <c r="I26" s="72"/>
      <c r="J26" s="70"/>
      <c r="K26" s="70" t="s">
        <v>110</v>
      </c>
      <c r="L26" s="66"/>
      <c r="M26" s="224"/>
      <c r="N26" s="70" t="s">
        <v>110</v>
      </c>
      <c r="O26" s="70"/>
      <c r="P26" s="224"/>
      <c r="Q26" s="70" t="s">
        <v>110</v>
      </c>
      <c r="R26" s="66"/>
      <c r="S26" s="225">
        <f>(F26-((I26-G26)))</f>
        <v>0.54513888888888906</v>
      </c>
      <c r="T26" s="226">
        <f>(F26-((I26-G26)+(L26-J26)+(O26-M26)+(R26-P26)))*24</f>
        <v>13.083333333333337</v>
      </c>
      <c r="U26" s="73">
        <f>(($J$13+C26)+($L$13-E26))</f>
        <v>0.45486111111111099</v>
      </c>
      <c r="V26" s="227">
        <f>(I26-G26)</f>
        <v>0</v>
      </c>
      <c r="W26" s="227">
        <f>(V26+U26)</f>
        <v>0.45486111111111099</v>
      </c>
      <c r="X26" s="69"/>
      <c r="Y26" s="62"/>
      <c r="Z26" s="228">
        <f>SUM(($J$13+C26)+($L$13-E24))</f>
        <v>1.395833333333333</v>
      </c>
      <c r="AB26" s="229"/>
    </row>
    <row r="27" spans="1:28">
      <c r="A27" s="4"/>
      <c r="B27" s="247" t="s">
        <v>151</v>
      </c>
      <c r="C27" s="225">
        <v>0.39583333333333298</v>
      </c>
      <c r="D27" s="71" t="s">
        <v>110</v>
      </c>
      <c r="E27" s="71">
        <v>0.94791666666666696</v>
      </c>
      <c r="F27" s="230">
        <f>(E27-C27)</f>
        <v>0.55208333333333393</v>
      </c>
      <c r="G27" s="71"/>
      <c r="H27" s="71" t="s">
        <v>110</v>
      </c>
      <c r="I27" s="72"/>
      <c r="J27" s="70"/>
      <c r="K27" s="70" t="s">
        <v>110</v>
      </c>
      <c r="L27" s="66"/>
      <c r="M27" s="224"/>
      <c r="N27" s="70" t="s">
        <v>110</v>
      </c>
      <c r="O27" s="70"/>
      <c r="P27" s="224"/>
      <c r="Q27" s="70" t="s">
        <v>110</v>
      </c>
      <c r="R27" s="66"/>
      <c r="S27" s="225">
        <f>(F27-((I27-G27)))</f>
        <v>0.55208333333333393</v>
      </c>
      <c r="T27" s="226">
        <f>(F27-((I27-G27)+(L27-J27)+(O27-M27)+(R27-P27)))*24</f>
        <v>13.250000000000014</v>
      </c>
      <c r="U27" s="73">
        <f>(($J$13+C27)+($L$13-E27))</f>
        <v>0.44791666666666602</v>
      </c>
      <c r="V27" s="227">
        <f>(I27-G27)</f>
        <v>0</v>
      </c>
      <c r="W27" s="227">
        <f>(V27+U27)</f>
        <v>0.44791666666666602</v>
      </c>
      <c r="X27" s="69"/>
      <c r="Y27" s="62"/>
      <c r="Z27" s="228">
        <f>SUM(($J$13+C27)+($L$13-E20))</f>
        <v>0.42361111111111099</v>
      </c>
      <c r="AB27" s="229"/>
    </row>
    <row r="30" spans="1:28">
      <c r="A30" s="4"/>
      <c r="B30" s="4"/>
      <c r="C30" s="35" t="s">
        <v>133</v>
      </c>
      <c r="D30" s="4"/>
      <c r="E30" s="4"/>
      <c r="F30" s="4"/>
      <c r="G30" s="4"/>
      <c r="H30" s="4"/>
      <c r="I30" s="4"/>
      <c r="J30" s="4"/>
      <c r="K30" s="4"/>
      <c r="L30" s="4"/>
      <c r="M30" s="3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8" hidden="1">
      <c r="A31" s="4"/>
      <c r="B31" s="4"/>
      <c r="C31" s="4"/>
      <c r="D31" s="4"/>
      <c r="E31" s="4"/>
      <c r="F31" s="4"/>
      <c r="G31" s="4"/>
      <c r="H31" s="4"/>
      <c r="I31" s="4"/>
      <c r="J31" s="36">
        <v>0</v>
      </c>
      <c r="K31" s="4"/>
      <c r="L31" s="36">
        <v>1</v>
      </c>
      <c r="M31" s="3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8">
      <c r="A32" s="4"/>
      <c r="B32" s="37"/>
      <c r="C32" s="217"/>
      <c r="D32" s="38"/>
      <c r="E32" s="39" t="s">
        <v>91</v>
      </c>
      <c r="F32" s="40"/>
      <c r="G32" s="41"/>
      <c r="H32" s="42" t="s">
        <v>92</v>
      </c>
      <c r="I32" s="40"/>
      <c r="J32" s="43"/>
      <c r="K32" s="43" t="s">
        <v>93</v>
      </c>
      <c r="L32" s="44"/>
      <c r="M32" s="218"/>
      <c r="N32" s="43" t="s">
        <v>93</v>
      </c>
      <c r="O32" s="43"/>
      <c r="P32" s="218"/>
      <c r="Q32" s="43" t="s">
        <v>94</v>
      </c>
      <c r="R32" s="43"/>
      <c r="S32" s="219" t="s">
        <v>95</v>
      </c>
      <c r="T32" s="45" t="s">
        <v>96</v>
      </c>
      <c r="U32" s="217"/>
      <c r="V32" s="39" t="s">
        <v>97</v>
      </c>
      <c r="W32" s="45"/>
      <c r="X32" s="10"/>
      <c r="Y32" s="10"/>
      <c r="Z32" s="46" t="s">
        <v>98</v>
      </c>
      <c r="AB32" s="47" t="s">
        <v>83</v>
      </c>
    </row>
    <row r="33" spans="1:28">
      <c r="A33" s="4"/>
      <c r="B33" s="48" t="s">
        <v>99</v>
      </c>
      <c r="C33" s="220"/>
      <c r="D33" s="49" t="s">
        <v>100</v>
      </c>
      <c r="E33" s="50"/>
      <c r="F33" s="221" t="s">
        <v>101</v>
      </c>
      <c r="G33" s="51" t="s">
        <v>102</v>
      </c>
      <c r="H33" s="51"/>
      <c r="I33" s="52" t="s">
        <v>102</v>
      </c>
      <c r="J33" s="222" t="s">
        <v>102</v>
      </c>
      <c r="K33" s="53"/>
      <c r="L33" s="53" t="s">
        <v>102</v>
      </c>
      <c r="M33" s="222" t="s">
        <v>102</v>
      </c>
      <c r="N33" s="53"/>
      <c r="O33" s="53" t="s">
        <v>102</v>
      </c>
      <c r="P33" s="222" t="s">
        <v>102</v>
      </c>
      <c r="Q33" s="53"/>
      <c r="R33" s="54" t="s">
        <v>102</v>
      </c>
      <c r="S33" s="48" t="s">
        <v>103</v>
      </c>
      <c r="T33" s="223" t="s">
        <v>104</v>
      </c>
      <c r="U33" s="223" t="s">
        <v>105</v>
      </c>
      <c r="V33" s="223" t="s">
        <v>106</v>
      </c>
      <c r="W33" s="223" t="s">
        <v>107</v>
      </c>
      <c r="X33" s="55"/>
      <c r="Y33" s="56"/>
      <c r="Z33" s="57" t="s">
        <v>108</v>
      </c>
      <c r="AB33" s="58"/>
    </row>
    <row r="34" spans="1:28">
      <c r="A34" s="4"/>
      <c r="B34" s="116" t="s">
        <v>109</v>
      </c>
      <c r="C34" s="60"/>
      <c r="D34" s="61" t="s">
        <v>110</v>
      </c>
      <c r="E34" s="62"/>
      <c r="F34" s="63">
        <f t="shared" ref="F34:F40" si="6">(E34-C34)</f>
        <v>0</v>
      </c>
      <c r="G34" s="61"/>
      <c r="H34" s="61" t="s">
        <v>110</v>
      </c>
      <c r="I34" s="64"/>
      <c r="J34" s="65"/>
      <c r="K34" s="65" t="s">
        <v>110</v>
      </c>
      <c r="L34" s="66"/>
      <c r="M34" s="224"/>
      <c r="N34" s="65" t="s">
        <v>110</v>
      </c>
      <c r="O34" s="65"/>
      <c r="P34" s="67"/>
      <c r="Q34" s="65" t="s">
        <v>110</v>
      </c>
      <c r="R34" s="66"/>
      <c r="S34" s="225">
        <f t="shared" ref="S34:S40" si="7">(F34-((I34-G34)))</f>
        <v>0</v>
      </c>
      <c r="T34" s="226">
        <f t="shared" ref="T34:T40" si="8">(F34-((I34-G34)+(L34-J34)+(O34-M34)+(R34-P34)))*24</f>
        <v>0</v>
      </c>
      <c r="U34" s="68">
        <f t="shared" ref="U34:U40" si="9">(($J$13+C34)+($L$13-E34))</f>
        <v>1</v>
      </c>
      <c r="V34" s="227">
        <f t="shared" ref="V34:V40" si="10">(I34-G34)</f>
        <v>0</v>
      </c>
      <c r="W34" s="227">
        <f t="shared" ref="W34:W40" si="11">(V34+U34)</f>
        <v>1</v>
      </c>
      <c r="X34" s="69"/>
      <c r="Y34" s="62"/>
      <c r="Z34" s="228">
        <f>SUM(($J$13+C34)+($L$13-E30))</f>
        <v>1</v>
      </c>
      <c r="AB34" s="229"/>
    </row>
    <row r="35" spans="1:28">
      <c r="A35" s="4"/>
      <c r="B35" s="116" t="s">
        <v>111</v>
      </c>
      <c r="C35" s="60"/>
      <c r="D35" s="61" t="s">
        <v>110</v>
      </c>
      <c r="E35" s="62"/>
      <c r="F35" s="63">
        <f t="shared" si="6"/>
        <v>0</v>
      </c>
      <c r="G35" s="61"/>
      <c r="H35" s="61" t="s">
        <v>110</v>
      </c>
      <c r="I35" s="64"/>
      <c r="J35" s="70"/>
      <c r="K35" s="65" t="s">
        <v>110</v>
      </c>
      <c r="L35" s="66"/>
      <c r="M35" s="224"/>
      <c r="N35" s="65" t="s">
        <v>110</v>
      </c>
      <c r="O35" s="70"/>
      <c r="P35" s="67"/>
      <c r="Q35" s="65" t="s">
        <v>110</v>
      </c>
      <c r="R35" s="66"/>
      <c r="S35" s="225">
        <f t="shared" si="7"/>
        <v>0</v>
      </c>
      <c r="T35" s="226">
        <f t="shared" si="8"/>
        <v>0</v>
      </c>
      <c r="U35" s="68">
        <f t="shared" si="9"/>
        <v>1</v>
      </c>
      <c r="V35" s="227">
        <f t="shared" si="10"/>
        <v>0</v>
      </c>
      <c r="W35" s="227">
        <f t="shared" si="11"/>
        <v>1</v>
      </c>
      <c r="X35" s="69"/>
      <c r="Y35" s="62"/>
      <c r="Z35" s="228">
        <f>SUM(($J$13+C35)+($L$13-E34))</f>
        <v>1</v>
      </c>
      <c r="AB35" s="229"/>
    </row>
    <row r="36" spans="1:28">
      <c r="A36" s="4"/>
      <c r="B36" s="242" t="s">
        <v>112</v>
      </c>
      <c r="C36" s="60"/>
      <c r="D36" s="61" t="s">
        <v>110</v>
      </c>
      <c r="E36" s="62"/>
      <c r="F36" s="63">
        <f t="shared" si="6"/>
        <v>0</v>
      </c>
      <c r="G36" s="61"/>
      <c r="H36" s="61" t="s">
        <v>110</v>
      </c>
      <c r="I36" s="64"/>
      <c r="J36" s="70"/>
      <c r="K36" s="65" t="s">
        <v>110</v>
      </c>
      <c r="L36" s="66"/>
      <c r="M36" s="224"/>
      <c r="N36" s="65" t="s">
        <v>110</v>
      </c>
      <c r="O36" s="70"/>
      <c r="P36" s="224"/>
      <c r="Q36" s="70" t="s">
        <v>110</v>
      </c>
      <c r="R36" s="66"/>
      <c r="S36" s="225">
        <f t="shared" si="7"/>
        <v>0</v>
      </c>
      <c r="T36" s="226">
        <f t="shared" si="8"/>
        <v>0</v>
      </c>
      <c r="U36" s="68">
        <f t="shared" si="9"/>
        <v>1</v>
      </c>
      <c r="V36" s="227">
        <f t="shared" si="10"/>
        <v>0</v>
      </c>
      <c r="W36" s="227">
        <f t="shared" si="11"/>
        <v>1</v>
      </c>
      <c r="X36" s="69"/>
      <c r="Y36" s="62"/>
      <c r="Z36" s="228">
        <f>SUM(($J$13+C36)+($L$13-E35))</f>
        <v>1</v>
      </c>
      <c r="AB36" s="229"/>
    </row>
    <row r="37" spans="1:28">
      <c r="A37" s="4"/>
      <c r="B37" s="242" t="s">
        <v>113</v>
      </c>
      <c r="C37" s="220"/>
      <c r="D37" s="71" t="s">
        <v>110</v>
      </c>
      <c r="E37" s="50"/>
      <c r="F37" s="230">
        <f t="shared" si="6"/>
        <v>0</v>
      </c>
      <c r="G37" s="71"/>
      <c r="H37" s="71" t="s">
        <v>110</v>
      </c>
      <c r="I37" s="72"/>
      <c r="J37" s="70"/>
      <c r="K37" s="70" t="s">
        <v>110</v>
      </c>
      <c r="L37" s="66"/>
      <c r="M37" s="224"/>
      <c r="N37" s="70" t="s">
        <v>110</v>
      </c>
      <c r="O37" s="70"/>
      <c r="P37" s="224"/>
      <c r="Q37" s="70" t="s">
        <v>110</v>
      </c>
      <c r="R37" s="66"/>
      <c r="S37" s="225">
        <f t="shared" si="7"/>
        <v>0</v>
      </c>
      <c r="T37" s="226">
        <f t="shared" si="8"/>
        <v>0</v>
      </c>
      <c r="U37" s="73">
        <f t="shared" si="9"/>
        <v>1</v>
      </c>
      <c r="V37" s="227">
        <f t="shared" si="10"/>
        <v>0</v>
      </c>
      <c r="W37" s="227">
        <f t="shared" si="11"/>
        <v>1</v>
      </c>
      <c r="X37" s="69"/>
      <c r="Y37" s="62"/>
      <c r="Z37" s="228">
        <f>SUM(($J$13+C37)+($L$13-E36))</f>
        <v>1</v>
      </c>
      <c r="AB37" s="229"/>
    </row>
    <row r="38" spans="1:28">
      <c r="A38" s="4"/>
      <c r="B38" s="242" t="s">
        <v>115</v>
      </c>
      <c r="C38" s="74">
        <v>0.35416666666666702</v>
      </c>
      <c r="D38" s="61" t="s">
        <v>110</v>
      </c>
      <c r="E38" s="62">
        <v>0.97222222222222199</v>
      </c>
      <c r="F38" s="63">
        <f t="shared" si="6"/>
        <v>0.61805555555555491</v>
      </c>
      <c r="G38" s="61">
        <v>0.59027777777777801</v>
      </c>
      <c r="H38" s="61" t="s">
        <v>110</v>
      </c>
      <c r="I38" s="64">
        <v>0.63194444444444398</v>
      </c>
      <c r="J38" s="70"/>
      <c r="K38" s="65" t="s">
        <v>110</v>
      </c>
      <c r="L38" s="66"/>
      <c r="M38" s="224"/>
      <c r="N38" s="65" t="s">
        <v>110</v>
      </c>
      <c r="O38" s="70"/>
      <c r="P38" s="224"/>
      <c r="Q38" s="70" t="s">
        <v>110</v>
      </c>
      <c r="R38" s="66"/>
      <c r="S38" s="225">
        <f t="shared" si="7"/>
        <v>0.57638888888888895</v>
      </c>
      <c r="T38" s="226">
        <f t="shared" si="8"/>
        <v>13.833333333333336</v>
      </c>
      <c r="U38" s="68">
        <f t="shared" si="9"/>
        <v>0.38194444444444503</v>
      </c>
      <c r="V38" s="227">
        <f t="shared" si="10"/>
        <v>4.1666666666665964E-2</v>
      </c>
      <c r="W38" s="227">
        <f t="shared" si="11"/>
        <v>0.42361111111111099</v>
      </c>
      <c r="X38" s="69"/>
      <c r="Y38" s="62"/>
      <c r="Z38" s="228">
        <f>SUM(($J$13+C38)+($L$13-E37))</f>
        <v>1.354166666666667</v>
      </c>
      <c r="AB38" s="229"/>
    </row>
    <row r="39" spans="1:28">
      <c r="A39" s="4"/>
      <c r="B39" s="116" t="s">
        <v>116</v>
      </c>
      <c r="C39" s="74"/>
      <c r="D39" s="61" t="s">
        <v>110</v>
      </c>
      <c r="E39" s="62"/>
      <c r="F39" s="63">
        <f t="shared" si="6"/>
        <v>0</v>
      </c>
      <c r="G39" s="61"/>
      <c r="H39" s="61" t="s">
        <v>110</v>
      </c>
      <c r="I39" s="64"/>
      <c r="J39" s="65"/>
      <c r="K39" s="65" t="s">
        <v>110</v>
      </c>
      <c r="L39" s="75"/>
      <c r="M39" s="67"/>
      <c r="N39" s="65" t="s">
        <v>110</v>
      </c>
      <c r="O39" s="65"/>
      <c r="P39" s="67"/>
      <c r="Q39" s="65" t="s">
        <v>110</v>
      </c>
      <c r="R39" s="66"/>
      <c r="S39" s="225">
        <f t="shared" si="7"/>
        <v>0</v>
      </c>
      <c r="T39" s="226">
        <f t="shared" si="8"/>
        <v>0</v>
      </c>
      <c r="U39" s="68">
        <f t="shared" si="9"/>
        <v>1</v>
      </c>
      <c r="V39" s="227">
        <f t="shared" si="10"/>
        <v>0</v>
      </c>
      <c r="W39" s="227">
        <f t="shared" si="11"/>
        <v>1</v>
      </c>
      <c r="X39" s="69"/>
      <c r="Y39" s="62"/>
      <c r="Z39" s="228">
        <f>SUM(($J$13+C39)+($L$13-E30))</f>
        <v>1</v>
      </c>
      <c r="AB39" s="229"/>
    </row>
    <row r="40" spans="1:28">
      <c r="A40" s="4"/>
      <c r="B40" s="242" t="s">
        <v>118</v>
      </c>
      <c r="C40" s="74">
        <v>0.625</v>
      </c>
      <c r="D40" s="61" t="s">
        <v>110</v>
      </c>
      <c r="E40" s="62">
        <v>0.88888888888888895</v>
      </c>
      <c r="F40" s="63">
        <f t="shared" si="6"/>
        <v>0.26388888888888895</v>
      </c>
      <c r="G40" s="61"/>
      <c r="H40" s="61" t="s">
        <v>110</v>
      </c>
      <c r="I40" s="64"/>
      <c r="J40" s="70"/>
      <c r="K40" s="70" t="s">
        <v>110</v>
      </c>
      <c r="L40" s="66"/>
      <c r="M40" s="224"/>
      <c r="N40" s="70" t="s">
        <v>110</v>
      </c>
      <c r="O40" s="70"/>
      <c r="P40" s="224"/>
      <c r="Q40" s="70" t="s">
        <v>110</v>
      </c>
      <c r="R40" s="66"/>
      <c r="S40" s="225">
        <f t="shared" si="7"/>
        <v>0.26388888888888895</v>
      </c>
      <c r="T40" s="226">
        <f t="shared" si="8"/>
        <v>6.3333333333333348</v>
      </c>
      <c r="U40" s="68">
        <f t="shared" si="9"/>
        <v>0.73611111111111105</v>
      </c>
      <c r="V40" s="227">
        <f t="shared" si="10"/>
        <v>0</v>
      </c>
      <c r="W40" s="227">
        <f t="shared" si="11"/>
        <v>0.73611111111111105</v>
      </c>
      <c r="X40" s="69"/>
      <c r="Y40" s="6"/>
      <c r="Z40" s="240">
        <f>SUM(($J$13+C40)+($L$13-E39))</f>
        <v>1.625</v>
      </c>
      <c r="AB40" s="229"/>
    </row>
    <row r="41" spans="1:28">
      <c r="A41" s="4"/>
      <c r="B41" s="4"/>
      <c r="C41" s="8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76">
        <f>SUM(S34:S40)*24</f>
        <v>20.166666666666671</v>
      </c>
      <c r="T41" s="77">
        <f>SUM(T34:T40)</f>
        <v>20.166666666666671</v>
      </c>
      <c r="U41" s="6"/>
      <c r="V41" s="4"/>
      <c r="W41" s="78">
        <f>SUM(W34:W40)*24</f>
        <v>147.83333333333331</v>
      </c>
      <c r="X41" s="79"/>
      <c r="Y41" s="79"/>
      <c r="Z41" s="19"/>
    </row>
    <row r="42" spans="1:2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6"/>
      <c r="U42" s="6"/>
      <c r="V42" s="4"/>
      <c r="W42" s="4"/>
      <c r="X42" s="4"/>
      <c r="Y42" s="4"/>
      <c r="Z42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1" manualBreakCount="1">
    <brk id="5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25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296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297</v>
      </c>
      <c r="P5" s="6"/>
      <c r="Q5" s="4"/>
      <c r="R5" s="11" t="s">
        <v>74</v>
      </c>
      <c r="S5" s="13"/>
      <c r="T5" s="15" t="s">
        <v>298</v>
      </c>
      <c r="U5" s="4"/>
      <c r="V5" s="11" t="s">
        <v>76</v>
      </c>
      <c r="W5" s="13"/>
      <c r="X5" s="16"/>
      <c r="Y5" s="12"/>
      <c r="Z5" s="15" t="s">
        <v>299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59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59" t="s">
        <v>111</v>
      </c>
      <c r="C17" s="74"/>
      <c r="D17" s="61" t="s">
        <v>110</v>
      </c>
      <c r="E17" s="61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27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65"/>
      <c r="K18" s="65" t="s">
        <v>110</v>
      </c>
      <c r="L18" s="66"/>
      <c r="M18" s="224"/>
      <c r="N18" s="65" t="s">
        <v>110</v>
      </c>
      <c r="O18" s="65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27" t="s">
        <v>113</v>
      </c>
      <c r="C19" s="220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27" t="s">
        <v>115</v>
      </c>
      <c r="C20" s="60"/>
      <c r="D20" s="61" t="s">
        <v>110</v>
      </c>
      <c r="E20" s="62"/>
      <c r="F20" s="63">
        <f t="shared" si="0"/>
        <v>0</v>
      </c>
      <c r="G20" s="61"/>
      <c r="H20" s="61" t="s">
        <v>110</v>
      </c>
      <c r="I20" s="64"/>
      <c r="J20" s="65"/>
      <c r="K20" s="65" t="s">
        <v>110</v>
      </c>
      <c r="L20" s="66"/>
      <c r="M20" s="224"/>
      <c r="N20" s="65" t="s">
        <v>110</v>
      </c>
      <c r="O20" s="65"/>
      <c r="P20" s="224"/>
      <c r="Q20" s="70" t="s">
        <v>110</v>
      </c>
      <c r="R20" s="66"/>
      <c r="S20" s="225">
        <f t="shared" si="1"/>
        <v>0</v>
      </c>
      <c r="T20" s="226">
        <f t="shared" si="2"/>
        <v>0</v>
      </c>
      <c r="U20" s="68">
        <f t="shared" si="3"/>
        <v>1</v>
      </c>
      <c r="V20" s="227">
        <f t="shared" si="4"/>
        <v>0</v>
      </c>
      <c r="W20" s="227">
        <f t="shared" si="5"/>
        <v>1</v>
      </c>
      <c r="X20" s="69"/>
      <c r="Y20" s="62"/>
      <c r="Z20" s="228">
        <f t="shared" si="6"/>
        <v>1</v>
      </c>
      <c r="AB20" s="229"/>
    </row>
    <row r="21" spans="1:28">
      <c r="A21" s="4"/>
      <c r="B21" s="59" t="s">
        <v>116</v>
      </c>
      <c r="C21" s="60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66"/>
      <c r="M21" s="224"/>
      <c r="N21" s="65" t="s">
        <v>110</v>
      </c>
      <c r="O21" s="6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 t="shared" si="6"/>
        <v>1</v>
      </c>
      <c r="AB21" s="229"/>
    </row>
    <row r="22" spans="1:28">
      <c r="A22" s="4"/>
      <c r="B22" s="227" t="s">
        <v>118</v>
      </c>
      <c r="C22" s="60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65"/>
      <c r="K22" s="65" t="s">
        <v>110</v>
      </c>
      <c r="L22" s="66"/>
      <c r="M22" s="224"/>
      <c r="N22" s="65" t="s">
        <v>110</v>
      </c>
      <c r="O22" s="65"/>
      <c r="P22" s="224"/>
      <c r="Q22" s="70" t="s">
        <v>110</v>
      </c>
      <c r="R22" s="66"/>
      <c r="S22" s="225">
        <f t="shared" si="1"/>
        <v>0</v>
      </c>
      <c r="T22" s="226">
        <f t="shared" si="2"/>
        <v>0</v>
      </c>
      <c r="U22" s="68">
        <f t="shared" si="3"/>
        <v>1</v>
      </c>
      <c r="V22" s="227">
        <f t="shared" si="4"/>
        <v>0</v>
      </c>
      <c r="W22" s="227">
        <f t="shared" si="5"/>
        <v>1</v>
      </c>
      <c r="X22" s="69"/>
      <c r="Y22" s="6"/>
      <c r="Z22" s="240">
        <f t="shared" si="6"/>
        <v>1</v>
      </c>
      <c r="AB22" s="229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C25" s="145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24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300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301</v>
      </c>
      <c r="P5" s="6"/>
      <c r="Q5" s="4"/>
      <c r="R5" s="11" t="s">
        <v>74</v>
      </c>
      <c r="S5" s="13"/>
      <c r="T5" s="15" t="s">
        <v>302</v>
      </c>
      <c r="U5" s="4"/>
      <c r="V5" s="11" t="s">
        <v>76</v>
      </c>
      <c r="W5" s="13"/>
      <c r="X5" s="16"/>
      <c r="Y5" s="12"/>
      <c r="Z5" s="15" t="s">
        <v>303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116" t="s">
        <v>111</v>
      </c>
      <c r="C17" s="60"/>
      <c r="D17" s="61" t="s">
        <v>110</v>
      </c>
      <c r="E17" s="62"/>
      <c r="F17" s="230">
        <f t="shared" si="0"/>
        <v>0</v>
      </c>
      <c r="G17" s="71"/>
      <c r="H17" s="71" t="s">
        <v>110</v>
      </c>
      <c r="I17" s="72"/>
      <c r="J17" s="70"/>
      <c r="K17" s="70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>SUM(($J$13+C17)+($L$13-E16))</f>
        <v>1</v>
      </c>
      <c r="AB17" s="229"/>
    </row>
    <row r="18" spans="1:28">
      <c r="A18" s="4"/>
      <c r="B18" s="242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224"/>
      <c r="N18" s="70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>SUM(($J$13+C18)+($L$13-E17))</f>
        <v>1</v>
      </c>
      <c r="AB18" s="229"/>
    </row>
    <row r="19" spans="1:28">
      <c r="A19" s="4"/>
      <c r="B19" s="242" t="s">
        <v>113</v>
      </c>
      <c r="C19" s="225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>SUM(($J$13+C19)+($L$13-E18))</f>
        <v>1</v>
      </c>
      <c r="AB19" s="229"/>
    </row>
    <row r="20" spans="1:28">
      <c r="A20" s="4"/>
      <c r="B20" s="242" t="s">
        <v>115</v>
      </c>
      <c r="C20" s="74"/>
      <c r="D20" s="61" t="s">
        <v>110</v>
      </c>
      <c r="E20" s="62"/>
      <c r="F20" s="230">
        <f t="shared" si="0"/>
        <v>0</v>
      </c>
      <c r="G20" s="71"/>
      <c r="H20" s="71" t="s">
        <v>110</v>
      </c>
      <c r="I20" s="72"/>
      <c r="J20" s="70"/>
      <c r="K20" s="70" t="s">
        <v>110</v>
      </c>
      <c r="L20" s="66"/>
      <c r="M20" s="224"/>
      <c r="N20" s="70" t="s">
        <v>110</v>
      </c>
      <c r="O20" s="70"/>
      <c r="P20" s="224"/>
      <c r="Q20" s="70" t="s">
        <v>110</v>
      </c>
      <c r="R20" s="66"/>
      <c r="S20" s="225">
        <f t="shared" si="1"/>
        <v>0</v>
      </c>
      <c r="T20" s="226">
        <f t="shared" si="2"/>
        <v>0</v>
      </c>
      <c r="U20" s="68">
        <f t="shared" si="3"/>
        <v>1</v>
      </c>
      <c r="V20" s="227">
        <f t="shared" si="4"/>
        <v>0</v>
      </c>
      <c r="W20" s="227">
        <f t="shared" si="5"/>
        <v>1</v>
      </c>
      <c r="X20" s="69"/>
      <c r="Y20" s="62"/>
      <c r="Z20" s="228">
        <f>SUM(($J$13+C20)+($L$13-E19))</f>
        <v>1</v>
      </c>
      <c r="AB20" s="229"/>
    </row>
    <row r="21" spans="1:28">
      <c r="A21" s="4"/>
      <c r="B21" s="116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>SUM(($J$13+C21)+($L$13-E12))</f>
        <v>1</v>
      </c>
      <c r="AB21" s="229"/>
    </row>
    <row r="22" spans="1:28">
      <c r="A22" s="4"/>
      <c r="B22" s="242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</v>
      </c>
      <c r="T22" s="226">
        <f t="shared" si="2"/>
        <v>0</v>
      </c>
      <c r="U22" s="68">
        <f t="shared" si="3"/>
        <v>1</v>
      </c>
      <c r="V22" s="227">
        <f t="shared" si="4"/>
        <v>0</v>
      </c>
      <c r="W22" s="227">
        <f t="shared" si="5"/>
        <v>1</v>
      </c>
      <c r="X22" s="69"/>
      <c r="Y22" s="6"/>
      <c r="Z22" s="240">
        <f>SUM(($J$13+C22)+($L$13-E21))</f>
        <v>1</v>
      </c>
      <c r="AB22" s="229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26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304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305</v>
      </c>
      <c r="P5" s="6"/>
      <c r="Q5" s="4"/>
      <c r="R5" s="11" t="s">
        <v>74</v>
      </c>
      <c r="S5" s="13"/>
      <c r="T5" s="15" t="s">
        <v>306</v>
      </c>
      <c r="U5" s="4"/>
      <c r="V5" s="11" t="s">
        <v>76</v>
      </c>
      <c r="W5" s="13"/>
      <c r="X5" s="16"/>
      <c r="Y5" s="12"/>
      <c r="Z5" s="15" t="s">
        <v>303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59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59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27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224"/>
      <c r="N18" s="70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27" t="s">
        <v>113</v>
      </c>
      <c r="C19" s="225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27" t="s">
        <v>115</v>
      </c>
      <c r="C20" s="74"/>
      <c r="D20" s="61" t="s">
        <v>110</v>
      </c>
      <c r="E20" s="62"/>
      <c r="F20" s="230">
        <f t="shared" si="0"/>
        <v>0</v>
      </c>
      <c r="G20" s="71"/>
      <c r="H20" s="71" t="s">
        <v>110</v>
      </c>
      <c r="I20" s="72"/>
      <c r="J20" s="70"/>
      <c r="K20" s="70" t="s">
        <v>110</v>
      </c>
      <c r="L20" s="66"/>
      <c r="M20" s="224"/>
      <c r="N20" s="70" t="s">
        <v>110</v>
      </c>
      <c r="O20" s="70"/>
      <c r="P20" s="224"/>
      <c r="Q20" s="70" t="s">
        <v>110</v>
      </c>
      <c r="R20" s="66"/>
      <c r="S20" s="225">
        <f t="shared" si="1"/>
        <v>0</v>
      </c>
      <c r="T20" s="226">
        <f t="shared" si="2"/>
        <v>0</v>
      </c>
      <c r="U20" s="68">
        <f t="shared" si="3"/>
        <v>1</v>
      </c>
      <c r="V20" s="227">
        <f t="shared" si="4"/>
        <v>0</v>
      </c>
      <c r="W20" s="227">
        <f t="shared" si="5"/>
        <v>1</v>
      </c>
      <c r="X20" s="69"/>
      <c r="Y20" s="62"/>
      <c r="Z20" s="228">
        <f t="shared" si="6"/>
        <v>1</v>
      </c>
      <c r="AB20" s="229"/>
    </row>
    <row r="21" spans="1:28">
      <c r="A21" s="4"/>
      <c r="B21" s="59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 t="shared" si="6"/>
        <v>1</v>
      </c>
      <c r="AB21" s="229"/>
    </row>
    <row r="22" spans="1:28">
      <c r="A22" s="4"/>
      <c r="B22" s="227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</v>
      </c>
      <c r="T22" s="226">
        <f t="shared" si="2"/>
        <v>0</v>
      </c>
      <c r="U22" s="68">
        <f t="shared" si="3"/>
        <v>1</v>
      </c>
      <c r="V22" s="227">
        <f t="shared" si="4"/>
        <v>0</v>
      </c>
      <c r="W22" s="227">
        <f t="shared" si="5"/>
        <v>1</v>
      </c>
      <c r="X22" s="69"/>
      <c r="Y22" s="6"/>
      <c r="Z22" s="240">
        <f t="shared" si="6"/>
        <v>1</v>
      </c>
      <c r="AB22" s="229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219" t="s">
        <v>145</v>
      </c>
      <c r="C26" s="225">
        <v>0.25</v>
      </c>
      <c r="D26" s="71" t="s">
        <v>110</v>
      </c>
      <c r="E26" s="50">
        <v>0.74652777777777801</v>
      </c>
      <c r="F26" s="230">
        <f>(E26-C26)</f>
        <v>0.49652777777777801</v>
      </c>
      <c r="G26" s="71"/>
      <c r="H26" s="71" t="s">
        <v>110</v>
      </c>
      <c r="I26" s="72"/>
      <c r="J26" s="70"/>
      <c r="K26" s="70" t="s">
        <v>110</v>
      </c>
      <c r="L26" s="66"/>
      <c r="M26" s="224">
        <v>0.58680555555555602</v>
      </c>
      <c r="N26" s="70" t="s">
        <v>110</v>
      </c>
      <c r="O26" s="70">
        <v>0.62847222222222199</v>
      </c>
      <c r="P26" s="224"/>
      <c r="Q26" s="70" t="s">
        <v>110</v>
      </c>
      <c r="R26" s="66"/>
      <c r="S26" s="225">
        <f>(F26-((I26-G26)))</f>
        <v>0.49652777777777801</v>
      </c>
      <c r="T26" s="226">
        <f>(F26-((I26-G26)+(L26-J26)+(O26-M26)+(R26-P26)))*24</f>
        <v>10.916666666666689</v>
      </c>
      <c r="U26" s="73">
        <f>(($J$13+C26)+($L$13-E26))</f>
        <v>0.50347222222222199</v>
      </c>
      <c r="V26" s="227">
        <f>(I26-G26)</f>
        <v>0</v>
      </c>
      <c r="W26" s="227">
        <f>(V26+U26)</f>
        <v>0.50347222222222199</v>
      </c>
      <c r="X26" s="69"/>
      <c r="Y26" s="62"/>
      <c r="Z26" s="228">
        <v>0.52777777777777801</v>
      </c>
      <c r="AB26" s="229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1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70</v>
      </c>
      <c r="F5" s="13" t="s">
        <v>121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122</v>
      </c>
      <c r="P5" s="6"/>
      <c r="Q5" s="4"/>
      <c r="R5" s="11" t="s">
        <v>74</v>
      </c>
      <c r="S5" s="13"/>
      <c r="T5" s="15" t="s">
        <v>123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124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59" t="s">
        <v>109</v>
      </c>
      <c r="C16" s="60">
        <v>0.4375</v>
      </c>
      <c r="D16" s="61" t="s">
        <v>110</v>
      </c>
      <c r="E16" s="62">
        <v>0.92361111111111105</v>
      </c>
      <c r="F16" s="63">
        <f t="shared" ref="F16:F22" si="0">(E16-C16)</f>
        <v>0.48611111111111105</v>
      </c>
      <c r="G16" s="61"/>
      <c r="H16" s="61" t="s">
        <v>110</v>
      </c>
      <c r="I16" s="64"/>
      <c r="J16" s="65"/>
      <c r="K16" s="65" t="s">
        <v>110</v>
      </c>
      <c r="L16" s="66"/>
      <c r="M16" s="65"/>
      <c r="N16" s="65" t="s">
        <v>110</v>
      </c>
      <c r="O16" s="66"/>
      <c r="P16" s="67"/>
      <c r="Q16" s="65" t="s">
        <v>110</v>
      </c>
      <c r="R16" s="66"/>
      <c r="S16" s="172">
        <f t="shared" ref="S16:S22" si="1">(F16-((I16-G16)))</f>
        <v>0.48611111111111105</v>
      </c>
      <c r="T16" s="173">
        <f t="shared" ref="T16:T22" si="2">(F16-((I16-G16)+(L16-J16)+(O16-M16)+(R16-P16)))*24</f>
        <v>11.666666666666664</v>
      </c>
      <c r="U16" s="68">
        <f t="shared" ref="U16:U22" si="3">(($J$13+C16)+($L$13-E16))</f>
        <v>0.51388888888888895</v>
      </c>
      <c r="V16" s="174">
        <f t="shared" ref="V16:V22" si="4">(I16-G16)</f>
        <v>0</v>
      </c>
      <c r="W16" s="174">
        <f t="shared" ref="W16:W22" si="5">(V16+U16)</f>
        <v>0.51388888888888895</v>
      </c>
      <c r="X16" s="69"/>
      <c r="Y16" s="62"/>
      <c r="Z16" s="175">
        <f>SUM(($J$13+C16)+($L$13-E12))</f>
        <v>1.4375</v>
      </c>
      <c r="AB16" s="176" t="s">
        <v>117</v>
      </c>
    </row>
    <row r="17" spans="1:28">
      <c r="A17" s="4"/>
      <c r="B17" s="59" t="s">
        <v>111</v>
      </c>
      <c r="C17" s="60">
        <v>0.4375</v>
      </c>
      <c r="D17" s="61" t="s">
        <v>110</v>
      </c>
      <c r="E17" s="62">
        <v>0.92361111111111105</v>
      </c>
      <c r="F17" s="63">
        <f t="shared" si="0"/>
        <v>0.48611111111111105</v>
      </c>
      <c r="G17" s="61"/>
      <c r="H17" s="61" t="s">
        <v>110</v>
      </c>
      <c r="I17" s="64"/>
      <c r="J17" s="65"/>
      <c r="K17" s="65" t="s">
        <v>110</v>
      </c>
      <c r="L17" s="66"/>
      <c r="M17" s="65"/>
      <c r="N17" s="65" t="s">
        <v>110</v>
      </c>
      <c r="O17" s="66"/>
      <c r="P17" s="67"/>
      <c r="Q17" s="65" t="s">
        <v>110</v>
      </c>
      <c r="R17" s="66"/>
      <c r="S17" s="172">
        <f t="shared" si="1"/>
        <v>0.48611111111111105</v>
      </c>
      <c r="T17" s="173">
        <f t="shared" si="2"/>
        <v>11.666666666666664</v>
      </c>
      <c r="U17" s="68">
        <f t="shared" si="3"/>
        <v>0.51388888888888895</v>
      </c>
      <c r="V17" s="174">
        <f t="shared" si="4"/>
        <v>0</v>
      </c>
      <c r="W17" s="174">
        <f t="shared" si="5"/>
        <v>0.51388888888888895</v>
      </c>
      <c r="X17" s="69"/>
      <c r="Y17" s="62"/>
      <c r="Z17" s="175">
        <f t="shared" ref="Z17:Z22" si="6">SUM(($J$13+C17)+($L$13-E16))</f>
        <v>0.51388888888888895</v>
      </c>
      <c r="AB17" s="176" t="s">
        <v>117</v>
      </c>
    </row>
    <row r="18" spans="1:28">
      <c r="A18" s="4"/>
      <c r="B18" s="174" t="s">
        <v>112</v>
      </c>
      <c r="C18" s="60">
        <v>0.41666666666666702</v>
      </c>
      <c r="D18" s="61" t="s">
        <v>110</v>
      </c>
      <c r="E18" s="62">
        <v>0.92361111111111105</v>
      </c>
      <c r="F18" s="63">
        <f t="shared" si="0"/>
        <v>0.50694444444444398</v>
      </c>
      <c r="G18" s="61"/>
      <c r="H18" s="61" t="s">
        <v>110</v>
      </c>
      <c r="I18" s="64"/>
      <c r="J18" s="65"/>
      <c r="K18" s="65" t="s">
        <v>110</v>
      </c>
      <c r="L18" s="66"/>
      <c r="M18" s="65"/>
      <c r="N18" s="65" t="s">
        <v>110</v>
      </c>
      <c r="O18" s="66"/>
      <c r="P18" s="171"/>
      <c r="Q18" s="70" t="s">
        <v>110</v>
      </c>
      <c r="R18" s="66"/>
      <c r="S18" s="172">
        <f t="shared" si="1"/>
        <v>0.50694444444444398</v>
      </c>
      <c r="T18" s="173">
        <f t="shared" si="2"/>
        <v>12.166666666666655</v>
      </c>
      <c r="U18" s="68">
        <f t="shared" si="3"/>
        <v>0.49305555555555597</v>
      </c>
      <c r="V18" s="174">
        <f t="shared" si="4"/>
        <v>0</v>
      </c>
      <c r="W18" s="174">
        <f t="shared" si="5"/>
        <v>0.49305555555555597</v>
      </c>
      <c r="X18" s="69"/>
      <c r="Y18" s="62"/>
      <c r="Z18" s="175">
        <f t="shared" si="6"/>
        <v>0.49305555555555597</v>
      </c>
      <c r="AB18" s="176" t="s">
        <v>117</v>
      </c>
    </row>
    <row r="19" spans="1:28">
      <c r="A19" s="4"/>
      <c r="B19" s="174" t="s">
        <v>113</v>
      </c>
      <c r="C19" s="167">
        <v>0.4375</v>
      </c>
      <c r="D19" s="71" t="s">
        <v>110</v>
      </c>
      <c r="E19" s="50">
        <v>0.92361111111111105</v>
      </c>
      <c r="F19" s="177">
        <f t="shared" si="0"/>
        <v>0.48611111111111105</v>
      </c>
      <c r="G19" s="71"/>
      <c r="H19" s="71" t="s">
        <v>110</v>
      </c>
      <c r="I19" s="72"/>
      <c r="J19" s="70"/>
      <c r="K19" s="70" t="s">
        <v>110</v>
      </c>
      <c r="L19" s="66"/>
      <c r="M19" s="70"/>
      <c r="N19" s="70" t="s">
        <v>110</v>
      </c>
      <c r="O19" s="66"/>
      <c r="P19" s="171"/>
      <c r="Q19" s="70" t="s">
        <v>110</v>
      </c>
      <c r="R19" s="66"/>
      <c r="S19" s="172">
        <f t="shared" si="1"/>
        <v>0.48611111111111105</v>
      </c>
      <c r="T19" s="173">
        <f t="shared" si="2"/>
        <v>11.666666666666664</v>
      </c>
      <c r="U19" s="73">
        <f t="shared" si="3"/>
        <v>0.51388888888888895</v>
      </c>
      <c r="V19" s="174">
        <f t="shared" si="4"/>
        <v>0</v>
      </c>
      <c r="W19" s="174">
        <f t="shared" si="5"/>
        <v>0.51388888888888895</v>
      </c>
      <c r="X19" s="69"/>
      <c r="Y19" s="62"/>
      <c r="Z19" s="175">
        <f t="shared" si="6"/>
        <v>0.51388888888888895</v>
      </c>
      <c r="AB19" s="176" t="s">
        <v>117</v>
      </c>
    </row>
    <row r="20" spans="1:28">
      <c r="A20" s="4"/>
      <c r="B20" s="174" t="s">
        <v>115</v>
      </c>
      <c r="C20" s="60">
        <v>0.4375</v>
      </c>
      <c r="D20" s="61" t="s">
        <v>110</v>
      </c>
      <c r="E20" s="62">
        <v>0.96527777777777801</v>
      </c>
      <c r="F20" s="63">
        <f t="shared" si="0"/>
        <v>0.52777777777777801</v>
      </c>
      <c r="G20" s="61"/>
      <c r="H20" s="61" t="s">
        <v>110</v>
      </c>
      <c r="I20" s="64"/>
      <c r="J20" s="65"/>
      <c r="K20" s="65" t="s">
        <v>110</v>
      </c>
      <c r="L20" s="66"/>
      <c r="M20" s="65"/>
      <c r="N20" s="65" t="s">
        <v>110</v>
      </c>
      <c r="O20" s="66"/>
      <c r="P20" s="171"/>
      <c r="Q20" s="70" t="s">
        <v>110</v>
      </c>
      <c r="R20" s="66"/>
      <c r="S20" s="172">
        <f t="shared" si="1"/>
        <v>0.52777777777777801</v>
      </c>
      <c r="T20" s="173">
        <f t="shared" si="2"/>
        <v>12.666666666666671</v>
      </c>
      <c r="U20" s="68">
        <f t="shared" si="3"/>
        <v>0.47222222222222199</v>
      </c>
      <c r="V20" s="174">
        <f t="shared" si="4"/>
        <v>0</v>
      </c>
      <c r="W20" s="174">
        <f t="shared" si="5"/>
        <v>0.47222222222222199</v>
      </c>
      <c r="X20" s="69"/>
      <c r="Y20" s="62"/>
      <c r="Z20" s="175">
        <f t="shared" si="6"/>
        <v>0.51388888888888895</v>
      </c>
      <c r="AB20" s="176" t="s">
        <v>117</v>
      </c>
    </row>
    <row r="21" spans="1:28">
      <c r="A21" s="4"/>
      <c r="B21" s="59" t="s">
        <v>116</v>
      </c>
      <c r="C21" s="74">
        <v>0.375</v>
      </c>
      <c r="D21" s="61" t="s">
        <v>110</v>
      </c>
      <c r="E21" s="62">
        <v>0.82986111111111105</v>
      </c>
      <c r="F21" s="63">
        <f t="shared" si="0"/>
        <v>0.45486111111111105</v>
      </c>
      <c r="G21" s="61"/>
      <c r="H21" s="61" t="s">
        <v>110</v>
      </c>
      <c r="I21" s="64"/>
      <c r="J21" s="65"/>
      <c r="K21" s="65" t="s">
        <v>110</v>
      </c>
      <c r="L21" s="75"/>
      <c r="M21" s="65"/>
      <c r="N21" s="65" t="s">
        <v>110</v>
      </c>
      <c r="O21" s="75"/>
      <c r="P21" s="67"/>
      <c r="Q21" s="65" t="s">
        <v>110</v>
      </c>
      <c r="R21" s="66"/>
      <c r="S21" s="172">
        <f t="shared" si="1"/>
        <v>0.45486111111111105</v>
      </c>
      <c r="T21" s="173">
        <f t="shared" si="2"/>
        <v>10.916666666666664</v>
      </c>
      <c r="U21" s="68">
        <f t="shared" si="3"/>
        <v>0.54513888888888895</v>
      </c>
      <c r="V21" s="174">
        <f t="shared" si="4"/>
        <v>0</v>
      </c>
      <c r="W21" s="174">
        <f t="shared" si="5"/>
        <v>0.54513888888888895</v>
      </c>
      <c r="X21" s="69"/>
      <c r="Y21" s="62"/>
      <c r="Z21" s="175">
        <f t="shared" si="6"/>
        <v>0.40972222222222199</v>
      </c>
      <c r="AB21" s="176" t="s">
        <v>117</v>
      </c>
    </row>
    <row r="22" spans="1:28">
      <c r="A22" s="4"/>
      <c r="B22" s="174" t="s">
        <v>118</v>
      </c>
      <c r="C22" s="74">
        <v>0.41666666666666702</v>
      </c>
      <c r="D22" s="61" t="s">
        <v>110</v>
      </c>
      <c r="E22" s="62">
        <v>0.85416666666666696</v>
      </c>
      <c r="F22" s="63">
        <f t="shared" si="0"/>
        <v>0.43749999999999994</v>
      </c>
      <c r="G22" s="61"/>
      <c r="H22" s="61" t="s">
        <v>110</v>
      </c>
      <c r="I22" s="64"/>
      <c r="J22" s="70"/>
      <c r="K22" s="70" t="s">
        <v>110</v>
      </c>
      <c r="L22" s="66"/>
      <c r="M22" s="70"/>
      <c r="N22" s="70" t="s">
        <v>110</v>
      </c>
      <c r="O22" s="66"/>
      <c r="P22" s="171"/>
      <c r="Q22" s="70" t="s">
        <v>110</v>
      </c>
      <c r="R22" s="66"/>
      <c r="S22" s="172">
        <f t="shared" si="1"/>
        <v>0.43749999999999994</v>
      </c>
      <c r="T22" s="173">
        <f t="shared" si="2"/>
        <v>10.499999999999998</v>
      </c>
      <c r="U22" s="68">
        <f t="shared" si="3"/>
        <v>0.5625</v>
      </c>
      <c r="V22" s="174">
        <f t="shared" si="4"/>
        <v>0</v>
      </c>
      <c r="W22" s="174">
        <f t="shared" si="5"/>
        <v>0.5625</v>
      </c>
      <c r="X22" s="69"/>
      <c r="Y22" s="6"/>
      <c r="Z22" s="187">
        <f t="shared" si="6"/>
        <v>0.58680555555555602</v>
      </c>
      <c r="AB22" s="176" t="s">
        <v>117</v>
      </c>
    </row>
    <row r="23" spans="1:28">
      <c r="A23" s="4"/>
      <c r="B23" s="4"/>
      <c r="C23" s="81" t="s">
        <v>125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81.25</v>
      </c>
      <c r="T23" s="77">
        <f>SUM(T16:T22)</f>
        <v>81.249999999999986</v>
      </c>
      <c r="U23" s="6"/>
      <c r="V23" s="4"/>
      <c r="W23" s="78">
        <f>SUM(W16:W22)*24</f>
        <v>86.75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A25" s="4"/>
      <c r="B25" s="4"/>
      <c r="C25" s="35" t="s">
        <v>126</v>
      </c>
      <c r="D25" s="4"/>
      <c r="E25" s="4"/>
      <c r="F25" s="4"/>
      <c r="G25" s="4"/>
      <c r="H25" s="4"/>
      <c r="I25" s="4"/>
      <c r="J25" s="4"/>
      <c r="K25" s="4"/>
      <c r="L25" s="4"/>
      <c r="M25" s="3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8" hidden="1">
      <c r="A26" s="4"/>
      <c r="B26" s="4"/>
      <c r="C26" s="4"/>
      <c r="D26" s="4"/>
      <c r="E26" s="4"/>
      <c r="F26" s="4"/>
      <c r="G26" s="4"/>
      <c r="H26" s="4"/>
      <c r="I26" s="4"/>
      <c r="J26" s="36">
        <v>0</v>
      </c>
      <c r="K26" s="4"/>
      <c r="L26" s="36">
        <v>1</v>
      </c>
      <c r="M26" s="3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8">
      <c r="A27" s="4"/>
      <c r="B27" s="37"/>
      <c r="C27" s="164"/>
      <c r="D27" s="38"/>
      <c r="E27" s="39" t="s">
        <v>91</v>
      </c>
      <c r="F27" s="40"/>
      <c r="G27" s="41"/>
      <c r="H27" s="42" t="s">
        <v>92</v>
      </c>
      <c r="I27" s="40"/>
      <c r="J27" s="43"/>
      <c r="K27" s="43" t="s">
        <v>93</v>
      </c>
      <c r="L27" s="44"/>
      <c r="M27" s="165"/>
      <c r="N27" s="43" t="s">
        <v>93</v>
      </c>
      <c r="O27" s="43"/>
      <c r="P27" s="165"/>
      <c r="Q27" s="43" t="s">
        <v>94</v>
      </c>
      <c r="R27" s="43"/>
      <c r="S27" s="166" t="s">
        <v>95</v>
      </c>
      <c r="T27" s="45" t="s">
        <v>96</v>
      </c>
      <c r="U27" s="164"/>
      <c r="V27" s="39" t="s">
        <v>97</v>
      </c>
      <c r="W27" s="45"/>
      <c r="X27" s="10"/>
      <c r="Y27" s="10"/>
      <c r="Z27" s="46" t="s">
        <v>98</v>
      </c>
      <c r="AB27" s="47" t="s">
        <v>83</v>
      </c>
    </row>
    <row r="28" spans="1:28">
      <c r="A28" s="4"/>
      <c r="B28" s="48" t="s">
        <v>99</v>
      </c>
      <c r="C28" s="167"/>
      <c r="D28" s="49" t="s">
        <v>100</v>
      </c>
      <c r="E28" s="50"/>
      <c r="F28" s="168" t="s">
        <v>101</v>
      </c>
      <c r="G28" s="51" t="s">
        <v>102</v>
      </c>
      <c r="H28" s="51"/>
      <c r="I28" s="52" t="s">
        <v>102</v>
      </c>
      <c r="J28" s="169" t="s">
        <v>102</v>
      </c>
      <c r="K28" s="53"/>
      <c r="L28" s="53" t="s">
        <v>102</v>
      </c>
      <c r="M28" s="169" t="s">
        <v>102</v>
      </c>
      <c r="N28" s="53"/>
      <c r="O28" s="53" t="s">
        <v>102</v>
      </c>
      <c r="P28" s="169" t="s">
        <v>102</v>
      </c>
      <c r="Q28" s="53"/>
      <c r="R28" s="54" t="s">
        <v>102</v>
      </c>
      <c r="S28" s="48" t="s">
        <v>103</v>
      </c>
      <c r="T28" s="170" t="s">
        <v>104</v>
      </c>
      <c r="U28" s="170" t="s">
        <v>105</v>
      </c>
      <c r="V28" s="170" t="s">
        <v>106</v>
      </c>
      <c r="W28" s="170" t="s">
        <v>107</v>
      </c>
      <c r="X28" s="55"/>
      <c r="Y28" s="56"/>
      <c r="Z28" s="57" t="s">
        <v>108</v>
      </c>
      <c r="AB28" s="58"/>
    </row>
    <row r="29" spans="1:28">
      <c r="A29" s="4"/>
      <c r="B29" s="59" t="s">
        <v>109</v>
      </c>
      <c r="C29" s="60">
        <v>0.4375</v>
      </c>
      <c r="D29" s="61" t="s">
        <v>110</v>
      </c>
      <c r="E29" s="62">
        <v>0.6875</v>
      </c>
      <c r="F29" s="63">
        <f t="shared" ref="F29:F35" si="7">(E29-C29)</f>
        <v>0.25</v>
      </c>
      <c r="G29" s="61"/>
      <c r="H29" s="61" t="s">
        <v>110</v>
      </c>
      <c r="I29" s="64"/>
      <c r="J29" s="65"/>
      <c r="K29" s="65" t="s">
        <v>110</v>
      </c>
      <c r="L29" s="66"/>
      <c r="M29" s="65"/>
      <c r="N29" s="65" t="s">
        <v>110</v>
      </c>
      <c r="O29" s="66"/>
      <c r="P29" s="67"/>
      <c r="Q29" s="65" t="s">
        <v>110</v>
      </c>
      <c r="R29" s="66"/>
      <c r="S29" s="172">
        <f t="shared" ref="S29:S35" si="8">(F29-((I29-G29)))</f>
        <v>0.25</v>
      </c>
      <c r="T29" s="173">
        <f t="shared" ref="T29:T35" si="9">(F29-((I29-G29)+(L29-J29)+(O29-M29)+(R29-P29)))*24</f>
        <v>6</v>
      </c>
      <c r="U29" s="68">
        <f t="shared" ref="U29:U35" si="10">(($J$13+C29)+($L$13-E29))</f>
        <v>0.75</v>
      </c>
      <c r="V29" s="174">
        <f t="shared" ref="V29:V35" si="11">(I29-G29)</f>
        <v>0</v>
      </c>
      <c r="W29" s="174">
        <f t="shared" ref="W29:W35" si="12">(V29+U29)</f>
        <v>0.75</v>
      </c>
      <c r="X29" s="69"/>
      <c r="Y29" s="62"/>
      <c r="Z29" s="175">
        <f>SUM(($J$13+C29)+($L$13-E25))</f>
        <v>1.4375</v>
      </c>
      <c r="AB29" s="176" t="s">
        <v>114</v>
      </c>
    </row>
    <row r="30" spans="1:28">
      <c r="A30" s="4"/>
      <c r="B30" s="59" t="s">
        <v>111</v>
      </c>
      <c r="C30" s="60">
        <v>0.4375</v>
      </c>
      <c r="D30" s="61" t="s">
        <v>110</v>
      </c>
      <c r="E30" s="62">
        <v>0.6875</v>
      </c>
      <c r="F30" s="63">
        <f t="shared" si="7"/>
        <v>0.25</v>
      </c>
      <c r="G30" s="61"/>
      <c r="H30" s="61" t="s">
        <v>110</v>
      </c>
      <c r="I30" s="64"/>
      <c r="J30" s="65"/>
      <c r="K30" s="65" t="s">
        <v>110</v>
      </c>
      <c r="L30" s="66"/>
      <c r="M30" s="65"/>
      <c r="N30" s="65" t="s">
        <v>110</v>
      </c>
      <c r="O30" s="66"/>
      <c r="P30" s="67"/>
      <c r="Q30" s="65" t="s">
        <v>110</v>
      </c>
      <c r="R30" s="66"/>
      <c r="S30" s="172">
        <f t="shared" si="8"/>
        <v>0.25</v>
      </c>
      <c r="T30" s="173">
        <f t="shared" si="9"/>
        <v>6</v>
      </c>
      <c r="U30" s="68">
        <f t="shared" si="10"/>
        <v>0.75</v>
      </c>
      <c r="V30" s="174">
        <f t="shared" si="11"/>
        <v>0</v>
      </c>
      <c r="W30" s="174">
        <f t="shared" si="12"/>
        <v>0.75</v>
      </c>
      <c r="X30" s="69"/>
      <c r="Y30" s="62"/>
      <c r="Z30" s="175">
        <f t="shared" ref="Z30:Z35" si="13">SUM(($J$13+C30)+($L$13-E29))</f>
        <v>0.75</v>
      </c>
      <c r="AB30" s="176" t="s">
        <v>114</v>
      </c>
    </row>
    <row r="31" spans="1:28">
      <c r="A31" s="4"/>
      <c r="B31" s="174" t="s">
        <v>112</v>
      </c>
      <c r="C31" s="60">
        <v>0.41666666666666702</v>
      </c>
      <c r="D31" s="61" t="s">
        <v>110</v>
      </c>
      <c r="E31" s="62">
        <v>0.6875</v>
      </c>
      <c r="F31" s="63">
        <f t="shared" si="7"/>
        <v>0.27083333333333298</v>
      </c>
      <c r="G31" s="61"/>
      <c r="H31" s="61" t="s">
        <v>110</v>
      </c>
      <c r="I31" s="64"/>
      <c r="J31" s="65"/>
      <c r="K31" s="65" t="s">
        <v>110</v>
      </c>
      <c r="L31" s="66"/>
      <c r="M31" s="65"/>
      <c r="N31" s="65" t="s">
        <v>110</v>
      </c>
      <c r="O31" s="66"/>
      <c r="P31" s="171"/>
      <c r="Q31" s="70" t="s">
        <v>110</v>
      </c>
      <c r="R31" s="66"/>
      <c r="S31" s="172">
        <f t="shared" si="8"/>
        <v>0.27083333333333298</v>
      </c>
      <c r="T31" s="173">
        <f t="shared" si="9"/>
        <v>6.4999999999999911</v>
      </c>
      <c r="U31" s="68">
        <f t="shared" si="10"/>
        <v>0.72916666666666696</v>
      </c>
      <c r="V31" s="174">
        <f t="shared" si="11"/>
        <v>0</v>
      </c>
      <c r="W31" s="174">
        <f t="shared" si="12"/>
        <v>0.72916666666666696</v>
      </c>
      <c r="X31" s="69"/>
      <c r="Y31" s="62"/>
      <c r="Z31" s="175">
        <f t="shared" si="13"/>
        <v>0.72916666666666696</v>
      </c>
      <c r="AB31" s="176" t="s">
        <v>114</v>
      </c>
    </row>
    <row r="32" spans="1:28">
      <c r="A32" s="4"/>
      <c r="B32" s="174" t="s">
        <v>113</v>
      </c>
      <c r="C32" s="60">
        <v>0.4375</v>
      </c>
      <c r="D32" s="61" t="s">
        <v>110</v>
      </c>
      <c r="E32" s="62">
        <v>0.6875</v>
      </c>
      <c r="F32" s="63">
        <f t="shared" si="7"/>
        <v>0.25</v>
      </c>
      <c r="G32" s="61"/>
      <c r="H32" s="61" t="s">
        <v>110</v>
      </c>
      <c r="I32" s="64"/>
      <c r="J32" s="65"/>
      <c r="K32" s="65" t="s">
        <v>110</v>
      </c>
      <c r="L32" s="66"/>
      <c r="M32" s="65"/>
      <c r="N32" s="65" t="s">
        <v>110</v>
      </c>
      <c r="O32" s="66"/>
      <c r="P32" s="171"/>
      <c r="Q32" s="70" t="s">
        <v>110</v>
      </c>
      <c r="R32" s="66"/>
      <c r="S32" s="172">
        <f t="shared" si="8"/>
        <v>0.25</v>
      </c>
      <c r="T32" s="173">
        <f t="shared" si="9"/>
        <v>6</v>
      </c>
      <c r="U32" s="68">
        <f t="shared" si="10"/>
        <v>0.75</v>
      </c>
      <c r="V32" s="174">
        <f t="shared" si="11"/>
        <v>0</v>
      </c>
      <c r="W32" s="174">
        <f t="shared" si="12"/>
        <v>0.75</v>
      </c>
      <c r="X32" s="69"/>
      <c r="Y32" s="62"/>
      <c r="Z32" s="175">
        <f t="shared" si="13"/>
        <v>0.75</v>
      </c>
      <c r="AB32" s="176" t="s">
        <v>114</v>
      </c>
    </row>
    <row r="33" spans="1:28">
      <c r="A33" s="4"/>
      <c r="B33" s="174" t="s">
        <v>115</v>
      </c>
      <c r="C33" s="60">
        <v>0.4375</v>
      </c>
      <c r="D33" s="61" t="s">
        <v>110</v>
      </c>
      <c r="E33" s="62">
        <v>0.96527777777777801</v>
      </c>
      <c r="F33" s="63">
        <f t="shared" si="7"/>
        <v>0.52777777777777801</v>
      </c>
      <c r="G33" s="61"/>
      <c r="H33" s="61" t="s">
        <v>110</v>
      </c>
      <c r="I33" s="64"/>
      <c r="J33" s="65"/>
      <c r="K33" s="65" t="s">
        <v>110</v>
      </c>
      <c r="L33" s="66"/>
      <c r="M33" s="65"/>
      <c r="N33" s="65" t="s">
        <v>110</v>
      </c>
      <c r="O33" s="66"/>
      <c r="P33" s="171"/>
      <c r="Q33" s="70" t="s">
        <v>110</v>
      </c>
      <c r="R33" s="66"/>
      <c r="S33" s="172">
        <f t="shared" si="8"/>
        <v>0.52777777777777801</v>
      </c>
      <c r="T33" s="173">
        <f t="shared" si="9"/>
        <v>12.666666666666671</v>
      </c>
      <c r="U33" s="68">
        <f t="shared" si="10"/>
        <v>0.47222222222222199</v>
      </c>
      <c r="V33" s="174">
        <f t="shared" si="11"/>
        <v>0</v>
      </c>
      <c r="W33" s="174">
        <f t="shared" si="12"/>
        <v>0.47222222222222199</v>
      </c>
      <c r="X33" s="69"/>
      <c r="Y33" s="62"/>
      <c r="Z33" s="175">
        <f t="shared" si="13"/>
        <v>0.75</v>
      </c>
      <c r="AB33" s="176" t="s">
        <v>117</v>
      </c>
    </row>
    <row r="34" spans="1:28">
      <c r="A34" s="4"/>
      <c r="B34" s="59" t="s">
        <v>116</v>
      </c>
      <c r="C34" s="74">
        <v>0.375</v>
      </c>
      <c r="D34" s="61" t="s">
        <v>110</v>
      </c>
      <c r="E34" s="62">
        <v>0.82986111111111105</v>
      </c>
      <c r="F34" s="63">
        <f t="shared" si="7"/>
        <v>0.45486111111111105</v>
      </c>
      <c r="G34" s="61"/>
      <c r="H34" s="61" t="s">
        <v>110</v>
      </c>
      <c r="I34" s="64"/>
      <c r="J34" s="65"/>
      <c r="K34" s="65" t="s">
        <v>110</v>
      </c>
      <c r="L34" s="75"/>
      <c r="M34" s="65"/>
      <c r="N34" s="65" t="s">
        <v>110</v>
      </c>
      <c r="O34" s="75"/>
      <c r="P34" s="67"/>
      <c r="Q34" s="65" t="s">
        <v>110</v>
      </c>
      <c r="R34" s="66"/>
      <c r="S34" s="172">
        <f t="shared" si="8"/>
        <v>0.45486111111111105</v>
      </c>
      <c r="T34" s="173">
        <f t="shared" si="9"/>
        <v>10.916666666666664</v>
      </c>
      <c r="U34" s="68">
        <f t="shared" si="10"/>
        <v>0.54513888888888895</v>
      </c>
      <c r="V34" s="174">
        <f t="shared" si="11"/>
        <v>0</v>
      </c>
      <c r="W34" s="174">
        <f t="shared" si="12"/>
        <v>0.54513888888888895</v>
      </c>
      <c r="X34" s="69"/>
      <c r="Y34" s="62"/>
      <c r="Z34" s="175">
        <f t="shared" si="13"/>
        <v>0.40972222222222199</v>
      </c>
      <c r="AB34" s="176" t="s">
        <v>117</v>
      </c>
    </row>
    <row r="35" spans="1:28">
      <c r="A35" s="4"/>
      <c r="B35" s="174" t="s">
        <v>118</v>
      </c>
      <c r="C35" s="74">
        <v>0.41666666666666702</v>
      </c>
      <c r="D35" s="61" t="s">
        <v>110</v>
      </c>
      <c r="E35" s="62">
        <v>0.85416666666666696</v>
      </c>
      <c r="F35" s="63">
        <f t="shared" si="7"/>
        <v>0.43749999999999994</v>
      </c>
      <c r="G35" s="61"/>
      <c r="H35" s="61" t="s">
        <v>110</v>
      </c>
      <c r="I35" s="64"/>
      <c r="J35" s="70"/>
      <c r="K35" s="70" t="s">
        <v>110</v>
      </c>
      <c r="L35" s="66"/>
      <c r="M35" s="70"/>
      <c r="N35" s="70" t="s">
        <v>110</v>
      </c>
      <c r="O35" s="66"/>
      <c r="P35" s="171"/>
      <c r="Q35" s="70" t="s">
        <v>110</v>
      </c>
      <c r="R35" s="66"/>
      <c r="S35" s="172">
        <f t="shared" si="8"/>
        <v>0.43749999999999994</v>
      </c>
      <c r="T35" s="173">
        <f t="shared" si="9"/>
        <v>10.499999999999998</v>
      </c>
      <c r="U35" s="68">
        <f t="shared" si="10"/>
        <v>0.5625</v>
      </c>
      <c r="V35" s="174">
        <f t="shared" si="11"/>
        <v>0</v>
      </c>
      <c r="W35" s="174">
        <f t="shared" si="12"/>
        <v>0.5625</v>
      </c>
      <c r="X35" s="69"/>
      <c r="Y35" s="6"/>
      <c r="Z35" s="187">
        <f t="shared" si="13"/>
        <v>0.58680555555555602</v>
      </c>
      <c r="AB35" s="176" t="s">
        <v>117</v>
      </c>
    </row>
    <row r="36" spans="1:28">
      <c r="A36" s="4"/>
      <c r="B36" s="4"/>
      <c r="C36" s="81" t="s">
        <v>125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76">
        <f>SUM(S29:S35)*24</f>
        <v>58.583333333333336</v>
      </c>
      <c r="T36" s="77">
        <f>SUM(T29:T35)</f>
        <v>58.583333333333329</v>
      </c>
      <c r="U36" s="6"/>
      <c r="V36" s="4"/>
      <c r="W36" s="78">
        <f>SUM(W29:W35)*24</f>
        <v>109.41666666666666</v>
      </c>
      <c r="X36" s="79"/>
      <c r="Y36" s="79"/>
      <c r="Z36" s="19"/>
    </row>
    <row r="37" spans="1:2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6"/>
      <c r="U37" s="6"/>
      <c r="V37" s="4"/>
      <c r="W37" s="4"/>
      <c r="X37" s="4"/>
      <c r="Y37" s="4"/>
      <c r="Z37" s="4"/>
    </row>
    <row r="38" spans="1:28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1:28">
      <c r="A39" s="4"/>
      <c r="B39" s="166" t="s">
        <v>119</v>
      </c>
      <c r="C39" s="172">
        <v>0.41666666666666702</v>
      </c>
      <c r="D39" s="71" t="s">
        <v>110</v>
      </c>
      <c r="E39" s="71">
        <v>1</v>
      </c>
      <c r="F39" s="177">
        <f>(E39-C39)</f>
        <v>0.58333333333333304</v>
      </c>
      <c r="G39" s="71"/>
      <c r="H39" s="71" t="s">
        <v>110</v>
      </c>
      <c r="I39" s="72"/>
      <c r="J39" s="70"/>
      <c r="K39" s="70" t="s">
        <v>110</v>
      </c>
      <c r="L39" s="66"/>
      <c r="M39" s="70">
        <v>0.65625</v>
      </c>
      <c r="N39" s="70" t="s">
        <v>110</v>
      </c>
      <c r="O39" s="66">
        <v>0.71875</v>
      </c>
      <c r="P39" s="171"/>
      <c r="Q39" s="70" t="s">
        <v>110</v>
      </c>
      <c r="R39" s="66"/>
      <c r="S39" s="172">
        <f>(F39-((I39-G39)))</f>
        <v>0.58333333333333304</v>
      </c>
      <c r="T39" s="173">
        <f>(F39-((I39-G39)+(L39-J39)+(O39-M39)+(R39-P39)))*24</f>
        <v>12.499999999999993</v>
      </c>
      <c r="U39" s="73">
        <f>(($J$13+C39)+($L$13-E39))</f>
        <v>0.41666666666666702</v>
      </c>
      <c r="V39" s="174">
        <f>(I39-G39)</f>
        <v>0</v>
      </c>
      <c r="W39" s="174">
        <f>(V39+U39)</f>
        <v>0.41666666666666702</v>
      </c>
      <c r="X39" s="69"/>
      <c r="Y39" s="62"/>
      <c r="Z39" s="175">
        <f>SUM(($J$13+C39)+($L$13-E17))</f>
        <v>0.49305555555555597</v>
      </c>
      <c r="AB39" s="176" t="s">
        <v>117</v>
      </c>
    </row>
    <row r="40" spans="1:28">
      <c r="A40" s="4"/>
      <c r="B40" s="193" t="s">
        <v>120</v>
      </c>
      <c r="C40" s="172"/>
      <c r="D40" s="71" t="s">
        <v>110</v>
      </c>
      <c r="E40" s="71"/>
      <c r="F40" s="177">
        <f>(E40-C40)</f>
        <v>0</v>
      </c>
      <c r="G40" s="71"/>
      <c r="H40" s="71" t="s">
        <v>110</v>
      </c>
      <c r="I40" s="72"/>
      <c r="J40" s="70"/>
      <c r="K40" s="70" t="s">
        <v>110</v>
      </c>
      <c r="L40" s="66"/>
      <c r="M40" s="70"/>
      <c r="N40" s="70" t="s">
        <v>110</v>
      </c>
      <c r="O40" s="66"/>
      <c r="P40" s="171"/>
      <c r="Q40" s="70" t="s">
        <v>110</v>
      </c>
      <c r="R40" s="66"/>
      <c r="S40" s="172">
        <f>(F40-((I40-G40)))</f>
        <v>0</v>
      </c>
      <c r="T40" s="173">
        <f>(F40-((I40-G40)+(L40-J40)+(O40-M40)+(R40-P40)))*24</f>
        <v>0</v>
      </c>
      <c r="U40" s="73">
        <f>(($J$13+C40)+($L$13-E40))</f>
        <v>1</v>
      </c>
      <c r="V40" s="174">
        <f>(I40-G40)</f>
        <v>0</v>
      </c>
      <c r="W40" s="174">
        <f>(V40+U40)</f>
        <v>1</v>
      </c>
      <c r="X40" s="69"/>
      <c r="Y40" s="62"/>
      <c r="Z40" s="175">
        <f>SUM(($J$13+C40)+($L$13-E21))</f>
        <v>0.17013888888888895</v>
      </c>
      <c r="AB40" s="176" t="s">
        <v>117</v>
      </c>
    </row>
    <row r="41" spans="1:28">
      <c r="C41" s="81" t="s">
        <v>127</v>
      </c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67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307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308</v>
      </c>
      <c r="P5" s="6"/>
      <c r="Q5" s="4"/>
      <c r="R5" s="11" t="s">
        <v>74</v>
      </c>
      <c r="S5" s="13"/>
      <c r="T5" s="15" t="s">
        <v>309</v>
      </c>
      <c r="U5" s="4"/>
      <c r="V5" s="11" t="s">
        <v>76</v>
      </c>
      <c r="W5" s="13"/>
      <c r="X5" s="16"/>
      <c r="Y5" s="12"/>
      <c r="Z5" s="15" t="s">
        <v>303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295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>
        <v>0.21875</v>
      </c>
      <c r="D16" s="61" t="s">
        <v>110</v>
      </c>
      <c r="E16" s="62">
        <v>0.85069444444444398</v>
      </c>
      <c r="F16" s="63">
        <f t="shared" ref="F16:F23" si="0">(E16-C16)</f>
        <v>0.63194444444444398</v>
      </c>
      <c r="G16" s="61">
        <v>0.34027777777777801</v>
      </c>
      <c r="H16" s="61" t="s">
        <v>110</v>
      </c>
      <c r="I16" s="64">
        <v>0.42361111111111099</v>
      </c>
      <c r="J16" s="65"/>
      <c r="K16" s="65" t="s">
        <v>110</v>
      </c>
      <c r="L16" s="66"/>
      <c r="M16" s="224">
        <v>0.54861111111111105</v>
      </c>
      <c r="N16" s="65" t="s">
        <v>110</v>
      </c>
      <c r="O16" s="65">
        <v>0.61111111111111105</v>
      </c>
      <c r="P16" s="67"/>
      <c r="Q16" s="65" t="s">
        <v>110</v>
      </c>
      <c r="R16" s="66"/>
      <c r="S16" s="225">
        <f t="shared" ref="S16:S23" si="1">(F16-((I16-G16)))</f>
        <v>0.54861111111111094</v>
      </c>
      <c r="T16" s="226">
        <f t="shared" ref="T16:T23" si="2">(F16-((I16-G16)+(L16-J16)+(O16-M16)+(R16-P16)))*24</f>
        <v>11.666666666666664</v>
      </c>
      <c r="U16" s="68">
        <f t="shared" ref="U16:U23" si="3">(($J$13+C16)+($L$13-E16))</f>
        <v>0.36805555555555602</v>
      </c>
      <c r="V16" s="227">
        <f t="shared" ref="V16:V23" si="4">(I16-G16)</f>
        <v>8.3333333333332982E-2</v>
      </c>
      <c r="W16" s="227">
        <f t="shared" ref="W16:W23" si="5">(V16+U16)</f>
        <v>0.45138888888888901</v>
      </c>
      <c r="X16" s="69"/>
      <c r="Y16" s="62"/>
      <c r="Z16" s="248">
        <f>SUM(($J$13+C16)+($L$13-E23))</f>
        <v>0.28819444444444398</v>
      </c>
      <c r="AB16" s="229"/>
    </row>
    <row r="17" spans="1:28">
      <c r="A17" s="4"/>
      <c r="B17" s="116" t="s">
        <v>111</v>
      </c>
      <c r="C17" s="60">
        <v>0.21875</v>
      </c>
      <c r="D17" s="61" t="s">
        <v>110</v>
      </c>
      <c r="E17" s="62">
        <v>0.85069444444444398</v>
      </c>
      <c r="F17" s="63">
        <f t="shared" si="0"/>
        <v>0.63194444444444398</v>
      </c>
      <c r="G17" s="61">
        <v>0.34027777777777801</v>
      </c>
      <c r="H17" s="61" t="s">
        <v>110</v>
      </c>
      <c r="I17" s="64">
        <v>0.42361111111111099</v>
      </c>
      <c r="J17" s="65"/>
      <c r="K17" s="65" t="s">
        <v>110</v>
      </c>
      <c r="L17" s="66"/>
      <c r="M17" s="224">
        <v>0.54861111111111105</v>
      </c>
      <c r="N17" s="65" t="s">
        <v>110</v>
      </c>
      <c r="O17" s="65">
        <v>0.61111111111111105</v>
      </c>
      <c r="P17" s="67"/>
      <c r="Q17" s="65" t="s">
        <v>110</v>
      </c>
      <c r="R17" s="66"/>
      <c r="S17" s="225">
        <f t="shared" si="1"/>
        <v>0.54861111111111094</v>
      </c>
      <c r="T17" s="226">
        <f t="shared" si="2"/>
        <v>11.666666666666664</v>
      </c>
      <c r="U17" s="68">
        <f t="shared" si="3"/>
        <v>0.36805555555555602</v>
      </c>
      <c r="V17" s="227">
        <f t="shared" si="4"/>
        <v>8.3333333333332982E-2</v>
      </c>
      <c r="W17" s="227">
        <f t="shared" si="5"/>
        <v>0.45138888888888901</v>
      </c>
      <c r="X17" s="69"/>
      <c r="Y17" s="62"/>
      <c r="Z17" s="228">
        <f>SUM(($J$13+C17)+($L$13-E16))</f>
        <v>0.36805555555555602</v>
      </c>
      <c r="AB17" s="229"/>
    </row>
    <row r="18" spans="1:28">
      <c r="A18" s="4"/>
      <c r="B18" s="243" t="s">
        <v>112</v>
      </c>
      <c r="C18" s="87">
        <v>0.21875</v>
      </c>
      <c r="D18" s="88" t="s">
        <v>110</v>
      </c>
      <c r="E18" s="29">
        <v>0.46527777777777801</v>
      </c>
      <c r="F18" s="89">
        <f t="shared" si="0"/>
        <v>0.24652777777777801</v>
      </c>
      <c r="G18" s="88"/>
      <c r="H18" s="88" t="s">
        <v>110</v>
      </c>
      <c r="I18" s="90"/>
      <c r="J18" s="235"/>
      <c r="K18" s="91" t="s">
        <v>110</v>
      </c>
      <c r="L18" s="236"/>
      <c r="M18" s="237"/>
      <c r="N18" s="91" t="s">
        <v>110</v>
      </c>
      <c r="O18" s="235"/>
      <c r="P18" s="237"/>
      <c r="Q18" s="235" t="s">
        <v>110</v>
      </c>
      <c r="R18" s="236"/>
      <c r="S18" s="238">
        <f t="shared" si="1"/>
        <v>0.24652777777777801</v>
      </c>
      <c r="T18" s="239">
        <f t="shared" si="2"/>
        <v>5.9166666666666723</v>
      </c>
      <c r="U18" s="93">
        <f t="shared" si="3"/>
        <v>0.75347222222222199</v>
      </c>
      <c r="V18" s="231">
        <f t="shared" si="4"/>
        <v>0</v>
      </c>
      <c r="W18" s="231">
        <f t="shared" si="5"/>
        <v>0.75347222222222199</v>
      </c>
      <c r="X18" s="69"/>
      <c r="Y18" s="62"/>
      <c r="Z18" s="240">
        <f>SUM(($J$13+C18)+($L$13-E17))</f>
        <v>0.36805555555555602</v>
      </c>
      <c r="AB18" s="229"/>
    </row>
    <row r="19" spans="1:28">
      <c r="A19" s="4"/>
      <c r="B19" s="120" t="s">
        <v>112</v>
      </c>
      <c r="C19" s="102">
        <v>0.59375</v>
      </c>
      <c r="D19" s="96" t="s">
        <v>110</v>
      </c>
      <c r="E19" s="121">
        <v>0.93402777777777801</v>
      </c>
      <c r="F19" s="97">
        <f t="shared" si="0"/>
        <v>0.34027777777777801</v>
      </c>
      <c r="G19" s="96"/>
      <c r="H19" s="96" t="s">
        <v>110</v>
      </c>
      <c r="I19" s="98"/>
      <c r="J19" s="99"/>
      <c r="K19" s="99" t="s">
        <v>110</v>
      </c>
      <c r="L19" s="100"/>
      <c r="M19" s="101"/>
      <c r="N19" s="99" t="s">
        <v>110</v>
      </c>
      <c r="O19" s="99"/>
      <c r="P19" s="101"/>
      <c r="Q19" s="99" t="s">
        <v>110</v>
      </c>
      <c r="R19" s="100"/>
      <c r="S19" s="102">
        <f t="shared" si="1"/>
        <v>0.34027777777777801</v>
      </c>
      <c r="T19" s="103">
        <f t="shared" si="2"/>
        <v>8.1666666666666714</v>
      </c>
      <c r="U19" s="104">
        <f t="shared" si="3"/>
        <v>0.65972222222222199</v>
      </c>
      <c r="V19" s="94">
        <f t="shared" si="4"/>
        <v>0</v>
      </c>
      <c r="W19" s="94">
        <f t="shared" si="5"/>
        <v>0.65972222222222199</v>
      </c>
      <c r="X19" s="69"/>
      <c r="Y19" s="62"/>
      <c r="Z19" s="105">
        <f>SUM(($J$13+C19)+($L$13-E12))</f>
        <v>1.59375</v>
      </c>
      <c r="AB19" s="229"/>
    </row>
    <row r="20" spans="1:28">
      <c r="A20" s="4"/>
      <c r="B20" s="242" t="s">
        <v>310</v>
      </c>
      <c r="C20" s="60">
        <v>0.21875</v>
      </c>
      <c r="D20" s="61" t="s">
        <v>110</v>
      </c>
      <c r="E20" s="62">
        <v>0.88541666666666696</v>
      </c>
      <c r="F20" s="63">
        <f t="shared" si="0"/>
        <v>0.66666666666666696</v>
      </c>
      <c r="G20" s="61">
        <v>0.34027777777777801</v>
      </c>
      <c r="H20" s="61" t="s">
        <v>110</v>
      </c>
      <c r="I20" s="64">
        <v>0.42361111111111099</v>
      </c>
      <c r="J20" s="70"/>
      <c r="K20" s="65" t="s">
        <v>110</v>
      </c>
      <c r="L20" s="66"/>
      <c r="M20" s="224">
        <v>0.54861111111111105</v>
      </c>
      <c r="N20" s="65" t="s">
        <v>110</v>
      </c>
      <c r="O20" s="70">
        <v>0.61111111111111105</v>
      </c>
      <c r="P20" s="224"/>
      <c r="Q20" s="70" t="s">
        <v>110</v>
      </c>
      <c r="R20" s="66"/>
      <c r="S20" s="225">
        <f t="shared" si="1"/>
        <v>0.58333333333333393</v>
      </c>
      <c r="T20" s="226">
        <f t="shared" si="2"/>
        <v>12.500000000000014</v>
      </c>
      <c r="U20" s="68">
        <f t="shared" si="3"/>
        <v>0.33333333333333304</v>
      </c>
      <c r="V20" s="227">
        <f t="shared" si="4"/>
        <v>8.3333333333332982E-2</v>
      </c>
      <c r="W20" s="227">
        <f t="shared" si="5"/>
        <v>0.41666666666666602</v>
      </c>
      <c r="X20" s="69"/>
      <c r="Y20" s="62"/>
      <c r="Z20" s="228">
        <f>SUM(($J$13+C20)+($L$13-E19))</f>
        <v>0.28472222222222199</v>
      </c>
      <c r="AB20" s="229"/>
    </row>
    <row r="21" spans="1:28">
      <c r="A21" s="4"/>
      <c r="B21" s="242" t="s">
        <v>311</v>
      </c>
      <c r="C21" s="60">
        <v>0.22222222222222199</v>
      </c>
      <c r="D21" s="61" t="s">
        <v>110</v>
      </c>
      <c r="E21" s="62">
        <v>0.86805555555555602</v>
      </c>
      <c r="F21" s="63">
        <f t="shared" si="0"/>
        <v>0.64583333333333404</v>
      </c>
      <c r="G21" s="61">
        <v>0.52083333333333304</v>
      </c>
      <c r="H21" s="61" t="s">
        <v>110</v>
      </c>
      <c r="I21" s="64">
        <v>0.66666666666666696</v>
      </c>
      <c r="J21" s="70"/>
      <c r="K21" s="65" t="s">
        <v>110</v>
      </c>
      <c r="L21" s="66"/>
      <c r="M21" s="224">
        <v>0.66666666666666696</v>
      </c>
      <c r="N21" s="65" t="s">
        <v>110</v>
      </c>
      <c r="O21" s="70">
        <v>0.70833333333333304</v>
      </c>
      <c r="P21" s="224"/>
      <c r="Q21" s="70" t="s">
        <v>110</v>
      </c>
      <c r="R21" s="66"/>
      <c r="S21" s="225">
        <f t="shared" si="1"/>
        <v>0.50000000000000011</v>
      </c>
      <c r="T21" s="226">
        <f t="shared" si="2"/>
        <v>11.000000000000018</v>
      </c>
      <c r="U21" s="68">
        <f t="shared" si="3"/>
        <v>0.35416666666666596</v>
      </c>
      <c r="V21" s="227">
        <f t="shared" si="4"/>
        <v>0.14583333333333393</v>
      </c>
      <c r="W21" s="227">
        <f t="shared" si="5"/>
        <v>0.49999999999999989</v>
      </c>
      <c r="X21" s="69"/>
      <c r="Y21" s="62"/>
      <c r="Z21" s="228">
        <f>SUM(($J$13+C21)+($L$13-E20))</f>
        <v>0.33680555555555503</v>
      </c>
      <c r="AB21" s="229"/>
    </row>
    <row r="22" spans="1:28">
      <c r="A22" s="4"/>
      <c r="B22" s="116" t="s">
        <v>116</v>
      </c>
      <c r="C22" s="74">
        <v>0.33333333333333298</v>
      </c>
      <c r="D22" s="61" t="s">
        <v>110</v>
      </c>
      <c r="E22" s="61">
        <v>0.84027777777777801</v>
      </c>
      <c r="F22" s="63">
        <f t="shared" si="0"/>
        <v>0.50694444444444509</v>
      </c>
      <c r="G22" s="61">
        <v>0.60069444444444398</v>
      </c>
      <c r="H22" s="61" t="s">
        <v>110</v>
      </c>
      <c r="I22" s="64">
        <v>0.66666666666666696</v>
      </c>
      <c r="J22" s="65"/>
      <c r="K22" s="65" t="s">
        <v>110</v>
      </c>
      <c r="L22" s="75"/>
      <c r="M22" s="67"/>
      <c r="N22" s="65" t="s">
        <v>110</v>
      </c>
      <c r="O22" s="65"/>
      <c r="P22" s="67"/>
      <c r="Q22" s="65" t="s">
        <v>110</v>
      </c>
      <c r="R22" s="66"/>
      <c r="S22" s="225">
        <f t="shared" si="1"/>
        <v>0.4409722222222221</v>
      </c>
      <c r="T22" s="226">
        <f t="shared" si="2"/>
        <v>10.58333333333333</v>
      </c>
      <c r="U22" s="68">
        <f t="shared" si="3"/>
        <v>0.49305555555555497</v>
      </c>
      <c r="V22" s="227">
        <f t="shared" si="4"/>
        <v>6.5972222222222987E-2</v>
      </c>
      <c r="W22" s="227">
        <f t="shared" si="5"/>
        <v>0.5590277777777779</v>
      </c>
      <c r="X22" s="69"/>
      <c r="Y22" s="62"/>
      <c r="Z22" s="228">
        <f>SUM(($J$13+C22)+($L$13-E21))</f>
        <v>0.46527777777777696</v>
      </c>
      <c r="AB22" s="229"/>
    </row>
    <row r="23" spans="1:28">
      <c r="A23" s="4"/>
      <c r="B23" s="242" t="s">
        <v>118</v>
      </c>
      <c r="C23" s="74">
        <v>0.34722222222222199</v>
      </c>
      <c r="D23" s="61" t="s">
        <v>110</v>
      </c>
      <c r="E23" s="62">
        <v>0.93055555555555602</v>
      </c>
      <c r="F23" s="63">
        <f t="shared" si="0"/>
        <v>0.58333333333333404</v>
      </c>
      <c r="G23" s="61">
        <v>0.67708333333333304</v>
      </c>
      <c r="H23" s="61" t="s">
        <v>110</v>
      </c>
      <c r="I23" s="64">
        <v>0.71875</v>
      </c>
      <c r="J23" s="70"/>
      <c r="K23" s="70" t="s">
        <v>110</v>
      </c>
      <c r="L23" s="66"/>
      <c r="M23" s="224"/>
      <c r="N23" s="70" t="s">
        <v>110</v>
      </c>
      <c r="O23" s="70"/>
      <c r="P23" s="224"/>
      <c r="Q23" s="70" t="s">
        <v>110</v>
      </c>
      <c r="R23" s="66"/>
      <c r="S23" s="225">
        <f t="shared" si="1"/>
        <v>0.54166666666666707</v>
      </c>
      <c r="T23" s="226">
        <f t="shared" si="2"/>
        <v>13.000000000000011</v>
      </c>
      <c r="U23" s="68">
        <f t="shared" si="3"/>
        <v>0.41666666666666596</v>
      </c>
      <c r="V23" s="227">
        <f t="shared" si="4"/>
        <v>4.1666666666666963E-2</v>
      </c>
      <c r="W23" s="227">
        <f t="shared" si="5"/>
        <v>0.45833333333333293</v>
      </c>
      <c r="X23" s="69"/>
      <c r="Y23" s="6"/>
      <c r="Z23" s="240">
        <f>SUM(($J$13+C23)+($L$13-E22))</f>
        <v>0.50694444444444398</v>
      </c>
      <c r="AB23" s="229"/>
    </row>
    <row r="24" spans="1:28">
      <c r="A24" s="4"/>
      <c r="B24" s="4"/>
      <c r="C24" s="81" t="s">
        <v>312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76">
        <f>SUM(S16:S17,S19:S23)*24</f>
        <v>84.083333333333357</v>
      </c>
      <c r="T24" s="77">
        <f>SUM(T16:T17,T19:T23)</f>
        <v>78.583333333333371</v>
      </c>
      <c r="U24" s="6"/>
      <c r="V24" s="4"/>
      <c r="W24" s="78">
        <f>SUM(W16:W17,W19:W23)*24</f>
        <v>83.916666666666643</v>
      </c>
      <c r="X24" s="79"/>
      <c r="Y24" s="79"/>
      <c r="Z24" s="19"/>
    </row>
    <row r="25" spans="1:28">
      <c r="A25" s="4"/>
      <c r="B25" s="4"/>
      <c r="C25" s="8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</row>
    <row r="27" spans="1:28">
      <c r="A27" s="4"/>
      <c r="B27" s="247" t="s">
        <v>145</v>
      </c>
      <c r="C27" s="225">
        <v>0.60416666666666696</v>
      </c>
      <c r="D27" s="71" t="s">
        <v>110</v>
      </c>
      <c r="E27" s="50">
        <v>0.87152777777777801</v>
      </c>
      <c r="F27" s="230">
        <f t="shared" ref="F27:F34" si="6">(E27-C27)</f>
        <v>0.26736111111111105</v>
      </c>
      <c r="G27" s="71"/>
      <c r="H27" s="71" t="s">
        <v>110</v>
      </c>
      <c r="I27" s="72"/>
      <c r="J27" s="70"/>
      <c r="K27" s="70" t="s">
        <v>110</v>
      </c>
      <c r="L27" s="66"/>
      <c r="M27" s="224"/>
      <c r="N27" s="70" t="s">
        <v>110</v>
      </c>
      <c r="O27" s="70"/>
      <c r="P27" s="224"/>
      <c r="Q27" s="70" t="s">
        <v>110</v>
      </c>
      <c r="R27" s="66"/>
      <c r="S27" s="225">
        <f t="shared" ref="S27:S34" si="7">(F27-((I27-G27)))</f>
        <v>0.26736111111111105</v>
      </c>
      <c r="T27" s="226">
        <f t="shared" ref="T27:T34" si="8">(F27-((I27-G27)+(L27-J27)+(O27-M27)+(R27-P27)))*24</f>
        <v>6.4166666666666652</v>
      </c>
      <c r="U27" s="73">
        <f t="shared" ref="U27:U34" si="9">(($J$13+C27)+($L$13-E27))</f>
        <v>0.73263888888888895</v>
      </c>
      <c r="V27" s="227">
        <f t="shared" ref="V27:V34" si="10">(I27-G27)</f>
        <v>0</v>
      </c>
      <c r="W27" s="227">
        <f t="shared" ref="W27:W34" si="11">(V27+U27)</f>
        <v>0.73263888888888895</v>
      </c>
      <c r="X27" s="69"/>
      <c r="Y27" s="62"/>
      <c r="Z27" s="228">
        <f>SUM(($J$13+C27)+($L$13-E26))</f>
        <v>1.604166666666667</v>
      </c>
      <c r="AB27" s="229"/>
    </row>
    <row r="28" spans="1:28">
      <c r="A28" s="4"/>
      <c r="B28" s="247" t="s">
        <v>147</v>
      </c>
      <c r="C28" s="60">
        <v>0.34722222222222199</v>
      </c>
      <c r="D28" s="61" t="s">
        <v>110</v>
      </c>
      <c r="E28" s="62">
        <v>0.70833333333333304</v>
      </c>
      <c r="F28" s="63">
        <f t="shared" si="6"/>
        <v>0.36111111111111105</v>
      </c>
      <c r="G28" s="61"/>
      <c r="H28" s="61" t="s">
        <v>110</v>
      </c>
      <c r="I28" s="64"/>
      <c r="J28" s="70"/>
      <c r="K28" s="65" t="s">
        <v>110</v>
      </c>
      <c r="L28" s="66"/>
      <c r="M28" s="224"/>
      <c r="N28" s="65" t="s">
        <v>110</v>
      </c>
      <c r="O28" s="70"/>
      <c r="P28" s="224"/>
      <c r="Q28" s="70" t="s">
        <v>110</v>
      </c>
      <c r="R28" s="66"/>
      <c r="S28" s="225">
        <f t="shared" si="7"/>
        <v>0.36111111111111105</v>
      </c>
      <c r="T28" s="226">
        <f t="shared" si="8"/>
        <v>8.6666666666666643</v>
      </c>
      <c r="U28" s="68">
        <f t="shared" si="9"/>
        <v>0.63888888888888895</v>
      </c>
      <c r="V28" s="227">
        <f t="shared" si="10"/>
        <v>0</v>
      </c>
      <c r="W28" s="227">
        <f t="shared" si="11"/>
        <v>0.63888888888888895</v>
      </c>
      <c r="X28" s="69"/>
      <c r="Y28" s="62"/>
      <c r="Z28" s="228">
        <f>SUM(($J$13+C28)+($L$13-E21))</f>
        <v>0.47916666666666596</v>
      </c>
      <c r="AB28" s="229"/>
    </row>
    <row r="29" spans="1:28">
      <c r="A29" s="4"/>
      <c r="B29" s="126" t="s">
        <v>149</v>
      </c>
      <c r="C29" s="74">
        <v>0.34722222222222199</v>
      </c>
      <c r="D29" s="61" t="s">
        <v>110</v>
      </c>
      <c r="E29" s="61">
        <v>0.70833333333333304</v>
      </c>
      <c r="F29" s="63">
        <f t="shared" si="6"/>
        <v>0.36111111111111105</v>
      </c>
      <c r="G29" s="61"/>
      <c r="H29" s="61" t="s">
        <v>110</v>
      </c>
      <c r="I29" s="64"/>
      <c r="J29" s="65"/>
      <c r="K29" s="65" t="s">
        <v>110</v>
      </c>
      <c r="L29" s="75"/>
      <c r="M29" s="67"/>
      <c r="N29" s="65" t="s">
        <v>110</v>
      </c>
      <c r="O29" s="65"/>
      <c r="P29" s="67"/>
      <c r="Q29" s="65" t="s">
        <v>110</v>
      </c>
      <c r="R29" s="66"/>
      <c r="S29" s="225">
        <f t="shared" si="7"/>
        <v>0.36111111111111105</v>
      </c>
      <c r="T29" s="226">
        <f t="shared" si="8"/>
        <v>8.6666666666666643</v>
      </c>
      <c r="U29" s="68">
        <f t="shared" si="9"/>
        <v>0.63888888888888895</v>
      </c>
      <c r="V29" s="227">
        <f t="shared" si="10"/>
        <v>0</v>
      </c>
      <c r="W29" s="227">
        <f t="shared" si="11"/>
        <v>0.63888888888888895</v>
      </c>
      <c r="X29" s="69"/>
      <c r="Y29" s="62"/>
      <c r="Z29" s="228">
        <f>SUM(($J$13+C29)+($L$13-E22))</f>
        <v>0.50694444444444398</v>
      </c>
      <c r="AB29" s="229"/>
    </row>
    <row r="30" spans="1:28">
      <c r="A30" s="4"/>
      <c r="B30" s="247" t="s">
        <v>207</v>
      </c>
      <c r="C30" s="60">
        <v>0.21875</v>
      </c>
      <c r="D30" s="61" t="s">
        <v>110</v>
      </c>
      <c r="E30" s="62">
        <v>0.86805555555555602</v>
      </c>
      <c r="F30" s="63">
        <f t="shared" si="6"/>
        <v>0.64930555555555602</v>
      </c>
      <c r="G30" s="61">
        <v>0.52083333333333304</v>
      </c>
      <c r="H30" s="61" t="s">
        <v>110</v>
      </c>
      <c r="I30" s="64">
        <v>0.66666666666666696</v>
      </c>
      <c r="J30" s="70"/>
      <c r="K30" s="65" t="s">
        <v>110</v>
      </c>
      <c r="L30" s="66"/>
      <c r="M30" s="224">
        <v>0.66666666666666696</v>
      </c>
      <c r="N30" s="65" t="s">
        <v>110</v>
      </c>
      <c r="O30" s="70">
        <v>0.70833333333333304</v>
      </c>
      <c r="P30" s="224"/>
      <c r="Q30" s="70" t="s">
        <v>110</v>
      </c>
      <c r="R30" s="66"/>
      <c r="S30" s="225">
        <f t="shared" si="7"/>
        <v>0.5034722222222221</v>
      </c>
      <c r="T30" s="226">
        <f t="shared" si="8"/>
        <v>11.083333333333345</v>
      </c>
      <c r="U30" s="68">
        <f t="shared" si="9"/>
        <v>0.35069444444444398</v>
      </c>
      <c r="V30" s="227">
        <f t="shared" si="10"/>
        <v>0.14583333333333393</v>
      </c>
      <c r="W30" s="227">
        <f t="shared" si="11"/>
        <v>0.4965277777777779</v>
      </c>
      <c r="X30" s="69"/>
      <c r="Y30" s="62"/>
      <c r="Z30" s="228">
        <f>SUM(($J$13+C30)+($L$13-E18))</f>
        <v>0.75347222222222199</v>
      </c>
      <c r="AB30" s="229"/>
    </row>
    <row r="31" spans="1:28">
      <c r="A31" s="4"/>
      <c r="B31" s="247" t="s">
        <v>188</v>
      </c>
      <c r="C31" s="60">
        <v>0.34722222222222199</v>
      </c>
      <c r="D31" s="61" t="s">
        <v>110</v>
      </c>
      <c r="E31" s="62">
        <v>0.70833333333333304</v>
      </c>
      <c r="F31" s="63">
        <f t="shared" si="6"/>
        <v>0.36111111111111105</v>
      </c>
      <c r="G31" s="61"/>
      <c r="H31" s="61" t="s">
        <v>110</v>
      </c>
      <c r="I31" s="64"/>
      <c r="J31" s="70"/>
      <c r="K31" s="65" t="s">
        <v>110</v>
      </c>
      <c r="L31" s="66"/>
      <c r="M31" s="224"/>
      <c r="N31" s="65" t="s">
        <v>110</v>
      </c>
      <c r="O31" s="70"/>
      <c r="P31" s="224"/>
      <c r="Q31" s="70" t="s">
        <v>110</v>
      </c>
      <c r="R31" s="66"/>
      <c r="S31" s="225">
        <f t="shared" si="7"/>
        <v>0.36111111111111105</v>
      </c>
      <c r="T31" s="226">
        <f t="shared" si="8"/>
        <v>8.6666666666666643</v>
      </c>
      <c r="U31" s="68">
        <f t="shared" si="9"/>
        <v>0.63888888888888895</v>
      </c>
      <c r="V31" s="227">
        <f t="shared" si="10"/>
        <v>0</v>
      </c>
      <c r="W31" s="227">
        <f t="shared" si="11"/>
        <v>0.63888888888888895</v>
      </c>
      <c r="X31" s="69"/>
      <c r="Y31" s="62"/>
      <c r="Z31" s="228">
        <f>SUM(($J$13+C31)+($L$13-E30))</f>
        <v>0.47916666666666596</v>
      </c>
      <c r="AB31" s="229"/>
    </row>
    <row r="32" spans="1:28">
      <c r="A32" s="4"/>
      <c r="B32" s="247" t="s">
        <v>152</v>
      </c>
      <c r="C32" s="60">
        <v>0.21875</v>
      </c>
      <c r="D32" s="61" t="s">
        <v>110</v>
      </c>
      <c r="E32" s="62">
        <v>0.86805555555555602</v>
      </c>
      <c r="F32" s="63">
        <f t="shared" si="6"/>
        <v>0.64930555555555602</v>
      </c>
      <c r="G32" s="61">
        <v>0.52083333333333304</v>
      </c>
      <c r="H32" s="61" t="s">
        <v>110</v>
      </c>
      <c r="I32" s="64">
        <v>0.66666666666666696</v>
      </c>
      <c r="J32" s="70"/>
      <c r="K32" s="65" t="s">
        <v>110</v>
      </c>
      <c r="L32" s="66"/>
      <c r="M32" s="224">
        <v>0.66666666666666696</v>
      </c>
      <c r="N32" s="65" t="s">
        <v>110</v>
      </c>
      <c r="O32" s="70">
        <v>0.70833333333333304</v>
      </c>
      <c r="P32" s="224"/>
      <c r="Q32" s="70" t="s">
        <v>110</v>
      </c>
      <c r="R32" s="66"/>
      <c r="S32" s="225">
        <f t="shared" si="7"/>
        <v>0.5034722222222221</v>
      </c>
      <c r="T32" s="226">
        <f t="shared" si="8"/>
        <v>11.083333333333345</v>
      </c>
      <c r="U32" s="68">
        <f t="shared" si="9"/>
        <v>0.35069444444444398</v>
      </c>
      <c r="V32" s="227">
        <f t="shared" si="10"/>
        <v>0.14583333333333393</v>
      </c>
      <c r="W32" s="227">
        <f t="shared" si="11"/>
        <v>0.4965277777777779</v>
      </c>
      <c r="X32" s="69"/>
      <c r="Y32" s="62"/>
      <c r="Z32" s="228">
        <f>SUM(($J$13+C32)+($L$13-E17))</f>
        <v>0.36805555555555602</v>
      </c>
      <c r="AB32" s="229"/>
    </row>
    <row r="33" spans="1:28">
      <c r="A33" s="4"/>
      <c r="B33" s="247" t="s">
        <v>189</v>
      </c>
      <c r="C33" s="60">
        <v>0.34722222222222199</v>
      </c>
      <c r="D33" s="61" t="s">
        <v>110</v>
      </c>
      <c r="E33" s="62">
        <v>0.91319444444444398</v>
      </c>
      <c r="F33" s="63">
        <f t="shared" si="6"/>
        <v>0.56597222222222199</v>
      </c>
      <c r="G33" s="61">
        <v>0.67708333333333304</v>
      </c>
      <c r="H33" s="61" t="s">
        <v>110</v>
      </c>
      <c r="I33" s="64">
        <v>0.71875</v>
      </c>
      <c r="J33" s="70"/>
      <c r="K33" s="65" t="s">
        <v>110</v>
      </c>
      <c r="L33" s="66"/>
      <c r="M33" s="224"/>
      <c r="N33" s="65" t="s">
        <v>110</v>
      </c>
      <c r="O33" s="70"/>
      <c r="P33" s="224"/>
      <c r="Q33" s="70" t="s">
        <v>110</v>
      </c>
      <c r="R33" s="66"/>
      <c r="S33" s="225">
        <f t="shared" si="7"/>
        <v>0.52430555555555503</v>
      </c>
      <c r="T33" s="226">
        <f t="shared" si="8"/>
        <v>12.583333333333321</v>
      </c>
      <c r="U33" s="68">
        <f t="shared" si="9"/>
        <v>0.43402777777777801</v>
      </c>
      <c r="V33" s="227">
        <f t="shared" si="10"/>
        <v>4.1666666666666963E-2</v>
      </c>
      <c r="W33" s="227">
        <f t="shared" si="11"/>
        <v>0.47569444444444497</v>
      </c>
      <c r="X33" s="69"/>
      <c r="Y33" s="62"/>
      <c r="Z33" s="228">
        <f>SUM(($J$13+C33)+($L$13-E32))</f>
        <v>0.47916666666666596</v>
      </c>
      <c r="AB33" s="229"/>
    </row>
    <row r="34" spans="1:28">
      <c r="A34" s="4"/>
      <c r="B34" s="247" t="s">
        <v>151</v>
      </c>
      <c r="C34" s="60">
        <v>0.34722222222222199</v>
      </c>
      <c r="D34" s="61" t="s">
        <v>110</v>
      </c>
      <c r="E34" s="62">
        <v>0.70833333333333304</v>
      </c>
      <c r="F34" s="63">
        <f t="shared" si="6"/>
        <v>0.36111111111111105</v>
      </c>
      <c r="G34" s="61"/>
      <c r="H34" s="61" t="s">
        <v>110</v>
      </c>
      <c r="I34" s="64"/>
      <c r="J34" s="70"/>
      <c r="K34" s="65" t="s">
        <v>110</v>
      </c>
      <c r="L34" s="66"/>
      <c r="M34" s="224"/>
      <c r="N34" s="65" t="s">
        <v>110</v>
      </c>
      <c r="O34" s="70"/>
      <c r="P34" s="224"/>
      <c r="Q34" s="70" t="s">
        <v>110</v>
      </c>
      <c r="R34" s="66"/>
      <c r="S34" s="225">
        <f t="shared" si="7"/>
        <v>0.36111111111111105</v>
      </c>
      <c r="T34" s="226">
        <f t="shared" si="8"/>
        <v>8.6666666666666643</v>
      </c>
      <c r="U34" s="68">
        <f t="shared" si="9"/>
        <v>0.63888888888888895</v>
      </c>
      <c r="V34" s="227">
        <f t="shared" si="10"/>
        <v>0</v>
      </c>
      <c r="W34" s="227">
        <f t="shared" si="11"/>
        <v>0.63888888888888895</v>
      </c>
      <c r="X34" s="69"/>
      <c r="Y34" s="62"/>
      <c r="Z34" s="228">
        <f>SUM(($J$13+C34)+($L$13-E21))</f>
        <v>0.47916666666666596</v>
      </c>
      <c r="AB34" s="229"/>
    </row>
    <row r="37" spans="1:28">
      <c r="A37" s="4"/>
      <c r="B37" s="4"/>
      <c r="C37" s="35" t="s">
        <v>133</v>
      </c>
      <c r="D37" s="4"/>
      <c r="E37" s="4"/>
      <c r="F37" s="4"/>
      <c r="G37" s="4"/>
      <c r="H37" s="4"/>
      <c r="I37" s="4"/>
      <c r="J37" s="4"/>
      <c r="K37" s="4"/>
      <c r="L37" s="4"/>
      <c r="M37" s="3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8" hidden="1">
      <c r="A38" s="4"/>
      <c r="B38" s="4"/>
      <c r="C38" s="4"/>
      <c r="D38" s="4"/>
      <c r="E38" s="4"/>
      <c r="F38" s="4"/>
      <c r="G38" s="4"/>
      <c r="H38" s="4"/>
      <c r="I38" s="4"/>
      <c r="J38" s="36">
        <v>0</v>
      </c>
      <c r="K38" s="4"/>
      <c r="L38" s="36">
        <v>1</v>
      </c>
      <c r="M38" s="36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8">
      <c r="A39" s="4"/>
      <c r="B39" s="37"/>
      <c r="C39" s="217"/>
      <c r="D39" s="38"/>
      <c r="E39" s="39" t="s">
        <v>91</v>
      </c>
      <c r="F39" s="40"/>
      <c r="G39" s="41"/>
      <c r="H39" s="42" t="s">
        <v>92</v>
      </c>
      <c r="I39" s="40"/>
      <c r="J39" s="43"/>
      <c r="K39" s="43" t="s">
        <v>93</v>
      </c>
      <c r="L39" s="44"/>
      <c r="M39" s="218"/>
      <c r="N39" s="43" t="s">
        <v>93</v>
      </c>
      <c r="O39" s="43"/>
      <c r="P39" s="218"/>
      <c r="Q39" s="43" t="s">
        <v>94</v>
      </c>
      <c r="R39" s="43"/>
      <c r="S39" s="219" t="s">
        <v>95</v>
      </c>
      <c r="T39" s="45" t="s">
        <v>96</v>
      </c>
      <c r="U39" s="217"/>
      <c r="V39" s="39" t="s">
        <v>97</v>
      </c>
      <c r="W39" s="45"/>
      <c r="X39" s="10"/>
      <c r="Y39" s="10"/>
      <c r="Z39" s="46" t="s">
        <v>98</v>
      </c>
      <c r="AB39" s="47" t="s">
        <v>83</v>
      </c>
    </row>
    <row r="40" spans="1:28">
      <c r="A40" s="4"/>
      <c r="B40" s="48" t="s">
        <v>99</v>
      </c>
      <c r="C40" s="220"/>
      <c r="D40" s="49" t="s">
        <v>100</v>
      </c>
      <c r="E40" s="50"/>
      <c r="F40" s="221" t="s">
        <v>101</v>
      </c>
      <c r="G40" s="51" t="s">
        <v>102</v>
      </c>
      <c r="H40" s="51"/>
      <c r="I40" s="52" t="s">
        <v>102</v>
      </c>
      <c r="J40" s="222" t="s">
        <v>102</v>
      </c>
      <c r="K40" s="53"/>
      <c r="L40" s="53" t="s">
        <v>102</v>
      </c>
      <c r="M40" s="222" t="s">
        <v>102</v>
      </c>
      <c r="N40" s="53"/>
      <c r="O40" s="53" t="s">
        <v>102</v>
      </c>
      <c r="P40" s="222" t="s">
        <v>102</v>
      </c>
      <c r="Q40" s="53"/>
      <c r="R40" s="54" t="s">
        <v>102</v>
      </c>
      <c r="S40" s="48" t="s">
        <v>103</v>
      </c>
      <c r="T40" s="223" t="s">
        <v>104</v>
      </c>
      <c r="U40" s="223" t="s">
        <v>105</v>
      </c>
      <c r="V40" s="223" t="s">
        <v>106</v>
      </c>
      <c r="W40" s="223" t="s">
        <v>107</v>
      </c>
      <c r="X40" s="55"/>
      <c r="Y40" s="56"/>
      <c r="Z40" s="57" t="s">
        <v>108</v>
      </c>
      <c r="AB40" s="58"/>
    </row>
    <row r="41" spans="1:28">
      <c r="A41" s="4"/>
      <c r="B41" s="116" t="s">
        <v>109</v>
      </c>
      <c r="C41" s="60">
        <v>0.21875</v>
      </c>
      <c r="D41" s="61" t="s">
        <v>110</v>
      </c>
      <c r="E41" s="62">
        <v>0.85069444444444398</v>
      </c>
      <c r="F41" s="63">
        <f t="shared" ref="F41:F48" si="12">(E41-C41)</f>
        <v>0.63194444444444398</v>
      </c>
      <c r="G41" s="61">
        <v>0.34027777777777801</v>
      </c>
      <c r="H41" s="61" t="s">
        <v>110</v>
      </c>
      <c r="I41" s="64">
        <v>0.42361111111111099</v>
      </c>
      <c r="J41" s="65"/>
      <c r="K41" s="65" t="s">
        <v>110</v>
      </c>
      <c r="L41" s="66"/>
      <c r="M41" s="224">
        <v>0.54861111111111105</v>
      </c>
      <c r="N41" s="65" t="s">
        <v>110</v>
      </c>
      <c r="O41" s="65">
        <v>0.61111111111111105</v>
      </c>
      <c r="P41" s="67"/>
      <c r="Q41" s="65" t="s">
        <v>110</v>
      </c>
      <c r="R41" s="66"/>
      <c r="S41" s="225">
        <f t="shared" ref="S41:S48" si="13">(F41-((I41-G41)))</f>
        <v>0.54861111111111094</v>
      </c>
      <c r="T41" s="226">
        <f t="shared" ref="T41:T48" si="14">(F41-((I41-G41)+(L41-J41)+(O41-M41)+(R41-P41)))*24</f>
        <v>11.666666666666664</v>
      </c>
      <c r="U41" s="68">
        <f t="shared" ref="U41:U48" si="15">(($J$13+C41)+($L$13-E41))</f>
        <v>0.36805555555555602</v>
      </c>
      <c r="V41" s="227">
        <f t="shared" ref="V41:V48" si="16">(I41-G41)</f>
        <v>8.3333333333332982E-2</v>
      </c>
      <c r="W41" s="227">
        <f t="shared" ref="W41:W48" si="17">(V41+U41)</f>
        <v>0.45138888888888901</v>
      </c>
      <c r="X41" s="69"/>
      <c r="Y41" s="62"/>
      <c r="Z41" s="248">
        <f>SUM(($J$13+C41)+($L$13-E48))</f>
        <v>0.28819444444444398</v>
      </c>
      <c r="AB41" s="229"/>
    </row>
    <row r="42" spans="1:28">
      <c r="A42" s="4"/>
      <c r="B42" s="116" t="s">
        <v>111</v>
      </c>
      <c r="C42" s="60">
        <v>0.21875</v>
      </c>
      <c r="D42" s="61" t="s">
        <v>110</v>
      </c>
      <c r="E42" s="62">
        <v>0.85069444444444398</v>
      </c>
      <c r="F42" s="63">
        <f t="shared" si="12"/>
        <v>0.63194444444444398</v>
      </c>
      <c r="G42" s="61">
        <v>0.34027777777777801</v>
      </c>
      <c r="H42" s="61" t="s">
        <v>110</v>
      </c>
      <c r="I42" s="64">
        <v>0.42361111111111099</v>
      </c>
      <c r="J42" s="65"/>
      <c r="K42" s="65" t="s">
        <v>110</v>
      </c>
      <c r="L42" s="66"/>
      <c r="M42" s="224">
        <v>0.54861111111111105</v>
      </c>
      <c r="N42" s="65" t="s">
        <v>110</v>
      </c>
      <c r="O42" s="65">
        <v>0.61111111111111105</v>
      </c>
      <c r="P42" s="67"/>
      <c r="Q42" s="65" t="s">
        <v>110</v>
      </c>
      <c r="R42" s="66"/>
      <c r="S42" s="225">
        <f t="shared" si="13"/>
        <v>0.54861111111111094</v>
      </c>
      <c r="T42" s="226">
        <f t="shared" si="14"/>
        <v>11.666666666666664</v>
      </c>
      <c r="U42" s="68">
        <f t="shared" si="15"/>
        <v>0.36805555555555602</v>
      </c>
      <c r="V42" s="227">
        <f t="shared" si="16"/>
        <v>8.3333333333332982E-2</v>
      </c>
      <c r="W42" s="227">
        <f t="shared" si="17"/>
        <v>0.45138888888888901</v>
      </c>
      <c r="X42" s="69"/>
      <c r="Y42" s="62"/>
      <c r="Z42" s="228">
        <f>SUM(($J$13+C42)+($L$13-E41))</f>
        <v>0.36805555555555602</v>
      </c>
      <c r="AB42" s="229"/>
    </row>
    <row r="43" spans="1:28">
      <c r="A43" s="4"/>
      <c r="B43" s="243" t="s">
        <v>112</v>
      </c>
      <c r="C43" s="87">
        <v>0.21875</v>
      </c>
      <c r="D43" s="88" t="s">
        <v>110</v>
      </c>
      <c r="E43" s="29">
        <v>0.46527777777777801</v>
      </c>
      <c r="F43" s="89">
        <f t="shared" si="12"/>
        <v>0.24652777777777801</v>
      </c>
      <c r="G43" s="88"/>
      <c r="H43" s="88" t="s">
        <v>110</v>
      </c>
      <c r="I43" s="90"/>
      <c r="J43" s="235"/>
      <c r="K43" s="91" t="s">
        <v>110</v>
      </c>
      <c r="L43" s="236"/>
      <c r="M43" s="237"/>
      <c r="N43" s="91" t="s">
        <v>110</v>
      </c>
      <c r="O43" s="235"/>
      <c r="P43" s="237"/>
      <c r="Q43" s="235" t="s">
        <v>110</v>
      </c>
      <c r="R43" s="236"/>
      <c r="S43" s="238">
        <f t="shared" si="13"/>
        <v>0.24652777777777801</v>
      </c>
      <c r="T43" s="239">
        <f t="shared" si="14"/>
        <v>5.9166666666666723</v>
      </c>
      <c r="U43" s="93">
        <f t="shared" si="15"/>
        <v>0.75347222222222199</v>
      </c>
      <c r="V43" s="231">
        <f t="shared" si="16"/>
        <v>0</v>
      </c>
      <c r="W43" s="231">
        <f t="shared" si="17"/>
        <v>0.75347222222222199</v>
      </c>
      <c r="X43" s="69"/>
      <c r="Y43" s="62"/>
      <c r="Z43" s="240">
        <f>SUM(($J$13+C43)+($L$13-E42))</f>
        <v>0.36805555555555602</v>
      </c>
      <c r="AB43" s="229"/>
    </row>
    <row r="44" spans="1:28">
      <c r="A44" s="4"/>
      <c r="B44" s="120" t="s">
        <v>112</v>
      </c>
      <c r="C44" s="102">
        <v>0.59375</v>
      </c>
      <c r="D44" s="96" t="s">
        <v>110</v>
      </c>
      <c r="E44" s="121">
        <v>0.93402777777777801</v>
      </c>
      <c r="F44" s="97">
        <f t="shared" si="12"/>
        <v>0.34027777777777801</v>
      </c>
      <c r="G44" s="96"/>
      <c r="H44" s="96" t="s">
        <v>110</v>
      </c>
      <c r="I44" s="98"/>
      <c r="J44" s="99"/>
      <c r="K44" s="99" t="s">
        <v>110</v>
      </c>
      <c r="L44" s="100"/>
      <c r="M44" s="101"/>
      <c r="N44" s="99" t="s">
        <v>110</v>
      </c>
      <c r="O44" s="99"/>
      <c r="P44" s="101"/>
      <c r="Q44" s="99" t="s">
        <v>110</v>
      </c>
      <c r="R44" s="100"/>
      <c r="S44" s="102">
        <f t="shared" si="13"/>
        <v>0.34027777777777801</v>
      </c>
      <c r="T44" s="103">
        <f t="shared" si="14"/>
        <v>8.1666666666666714</v>
      </c>
      <c r="U44" s="104">
        <f t="shared" si="15"/>
        <v>0.65972222222222199</v>
      </c>
      <c r="V44" s="94">
        <f t="shared" si="16"/>
        <v>0</v>
      </c>
      <c r="W44" s="94">
        <f t="shared" si="17"/>
        <v>0.65972222222222199</v>
      </c>
      <c r="X44" s="69"/>
      <c r="Y44" s="62"/>
      <c r="Z44" s="105">
        <f>SUM(($J$13+C44)+($L$13-E37))</f>
        <v>1.59375</v>
      </c>
      <c r="AB44" s="229"/>
    </row>
    <row r="45" spans="1:28">
      <c r="A45" s="4"/>
      <c r="B45" s="242" t="s">
        <v>310</v>
      </c>
      <c r="C45" s="60">
        <v>0.21875</v>
      </c>
      <c r="D45" s="61" t="s">
        <v>110</v>
      </c>
      <c r="E45" s="62">
        <v>0.88541666666666696</v>
      </c>
      <c r="F45" s="63">
        <f t="shared" si="12"/>
        <v>0.66666666666666696</v>
      </c>
      <c r="G45" s="61">
        <v>0.34027777777777801</v>
      </c>
      <c r="H45" s="61" t="s">
        <v>110</v>
      </c>
      <c r="I45" s="64">
        <v>0.42361111111111099</v>
      </c>
      <c r="J45" s="70"/>
      <c r="K45" s="65" t="s">
        <v>110</v>
      </c>
      <c r="L45" s="66"/>
      <c r="M45" s="224">
        <v>0.54861111111111105</v>
      </c>
      <c r="N45" s="65" t="s">
        <v>110</v>
      </c>
      <c r="O45" s="70">
        <v>0.61111111111111105</v>
      </c>
      <c r="P45" s="224"/>
      <c r="Q45" s="70" t="s">
        <v>110</v>
      </c>
      <c r="R45" s="66"/>
      <c r="S45" s="225">
        <f t="shared" si="13"/>
        <v>0.58333333333333393</v>
      </c>
      <c r="T45" s="226">
        <f t="shared" si="14"/>
        <v>12.500000000000014</v>
      </c>
      <c r="U45" s="68">
        <f t="shared" si="15"/>
        <v>0.33333333333333304</v>
      </c>
      <c r="V45" s="227">
        <f t="shared" si="16"/>
        <v>8.3333333333332982E-2</v>
      </c>
      <c r="W45" s="227">
        <f t="shared" si="17"/>
        <v>0.41666666666666602</v>
      </c>
      <c r="X45" s="69"/>
      <c r="Y45" s="62"/>
      <c r="Z45" s="228">
        <f>SUM(($J$13+C45)+($L$13-E44))</f>
        <v>0.28472222222222199</v>
      </c>
      <c r="AB45" s="229"/>
    </row>
    <row r="46" spans="1:28">
      <c r="A46" s="4"/>
      <c r="B46" s="242" t="s">
        <v>311</v>
      </c>
      <c r="C46" s="60">
        <v>0.22222222222222199</v>
      </c>
      <c r="D46" s="61" t="s">
        <v>110</v>
      </c>
      <c r="E46" s="62">
        <v>0.86805555555555602</v>
      </c>
      <c r="F46" s="63">
        <f t="shared" si="12"/>
        <v>0.64583333333333404</v>
      </c>
      <c r="G46" s="61">
        <v>0.52083333333333304</v>
      </c>
      <c r="H46" s="61" t="s">
        <v>110</v>
      </c>
      <c r="I46" s="64">
        <v>0.66666666666666696</v>
      </c>
      <c r="J46" s="70"/>
      <c r="K46" s="65" t="s">
        <v>110</v>
      </c>
      <c r="L46" s="66"/>
      <c r="M46" s="224">
        <v>0.66666666666666696</v>
      </c>
      <c r="N46" s="65" t="s">
        <v>110</v>
      </c>
      <c r="O46" s="70">
        <v>0.70833333333333304</v>
      </c>
      <c r="P46" s="224"/>
      <c r="Q46" s="70" t="s">
        <v>110</v>
      </c>
      <c r="R46" s="66"/>
      <c r="S46" s="225">
        <f t="shared" si="13"/>
        <v>0.50000000000000011</v>
      </c>
      <c r="T46" s="226">
        <f t="shared" si="14"/>
        <v>11.000000000000018</v>
      </c>
      <c r="U46" s="68">
        <f t="shared" si="15"/>
        <v>0.35416666666666596</v>
      </c>
      <c r="V46" s="227">
        <f t="shared" si="16"/>
        <v>0.14583333333333393</v>
      </c>
      <c r="W46" s="227">
        <f t="shared" si="17"/>
        <v>0.49999999999999989</v>
      </c>
      <c r="X46" s="69"/>
      <c r="Y46" s="62"/>
      <c r="Z46" s="228">
        <f>SUM(($J$13+C46)+($L$13-E45))</f>
        <v>0.33680555555555503</v>
      </c>
      <c r="AB46" s="229"/>
    </row>
    <row r="47" spans="1:28">
      <c r="A47" s="4"/>
      <c r="B47" s="242" t="s">
        <v>116</v>
      </c>
      <c r="C47" s="74">
        <v>0.33333333333333298</v>
      </c>
      <c r="D47" s="61" t="s">
        <v>110</v>
      </c>
      <c r="E47" s="61">
        <v>0.91666666666666696</v>
      </c>
      <c r="F47" s="63">
        <f t="shared" si="12"/>
        <v>0.58333333333333393</v>
      </c>
      <c r="G47" s="61"/>
      <c r="H47" s="61" t="s">
        <v>110</v>
      </c>
      <c r="I47" s="64"/>
      <c r="J47" s="65"/>
      <c r="K47" s="65" t="s">
        <v>110</v>
      </c>
      <c r="L47" s="75"/>
      <c r="M47" s="67"/>
      <c r="N47" s="65" t="s">
        <v>110</v>
      </c>
      <c r="O47" s="65"/>
      <c r="P47" s="67"/>
      <c r="Q47" s="65" t="s">
        <v>110</v>
      </c>
      <c r="R47" s="66"/>
      <c r="S47" s="225">
        <f t="shared" si="13"/>
        <v>0.58333333333333393</v>
      </c>
      <c r="T47" s="226">
        <f t="shared" si="14"/>
        <v>14.000000000000014</v>
      </c>
      <c r="U47" s="68">
        <f t="shared" si="15"/>
        <v>0.41666666666666602</v>
      </c>
      <c r="V47" s="227">
        <f t="shared" si="16"/>
        <v>0</v>
      </c>
      <c r="W47" s="227">
        <f t="shared" si="17"/>
        <v>0.41666666666666602</v>
      </c>
      <c r="X47" s="69"/>
      <c r="Y47" s="62"/>
      <c r="Z47" s="228">
        <f>SUM(($J$13+C47)+($L$13-E46))</f>
        <v>0.46527777777777696</v>
      </c>
      <c r="AB47" s="229"/>
    </row>
    <row r="48" spans="1:28">
      <c r="A48" s="4"/>
      <c r="B48" s="242" t="s">
        <v>118</v>
      </c>
      <c r="C48" s="74">
        <v>0.34722222222222199</v>
      </c>
      <c r="D48" s="61" t="s">
        <v>110</v>
      </c>
      <c r="E48" s="61">
        <v>0.93055555555555602</v>
      </c>
      <c r="F48" s="63">
        <f t="shared" si="12"/>
        <v>0.58333333333333404</v>
      </c>
      <c r="G48" s="61">
        <v>0.67708333333333304</v>
      </c>
      <c r="H48" s="61" t="s">
        <v>110</v>
      </c>
      <c r="I48" s="64">
        <v>0.71875</v>
      </c>
      <c r="J48" s="70"/>
      <c r="K48" s="70" t="s">
        <v>110</v>
      </c>
      <c r="L48" s="66"/>
      <c r="M48" s="224"/>
      <c r="N48" s="70" t="s">
        <v>110</v>
      </c>
      <c r="O48" s="70"/>
      <c r="P48" s="224"/>
      <c r="Q48" s="70" t="s">
        <v>110</v>
      </c>
      <c r="R48" s="66"/>
      <c r="S48" s="225">
        <f t="shared" si="13"/>
        <v>0.54166666666666707</v>
      </c>
      <c r="T48" s="226">
        <f t="shared" si="14"/>
        <v>13.000000000000011</v>
      </c>
      <c r="U48" s="68">
        <f t="shared" si="15"/>
        <v>0.41666666666666596</v>
      </c>
      <c r="V48" s="227">
        <f t="shared" si="16"/>
        <v>4.1666666666666963E-2</v>
      </c>
      <c r="W48" s="227">
        <f t="shared" si="17"/>
        <v>0.45833333333333293</v>
      </c>
      <c r="X48" s="69"/>
      <c r="Y48" s="6"/>
      <c r="Z48" s="240">
        <f>SUM(($J$13+C48)+($L$13-E47))</f>
        <v>0.43055555555555503</v>
      </c>
      <c r="AB48" s="229"/>
    </row>
    <row r="49" spans="1:28">
      <c r="A49" s="4"/>
      <c r="B49" s="4"/>
      <c r="C49" s="81" t="s">
        <v>312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76">
        <f>SUM(S41:S42,S44:S48)*24</f>
        <v>87.500000000000028</v>
      </c>
      <c r="T49" s="77">
        <f>SUM(T41:T42,T44:T48)</f>
        <v>82.000000000000057</v>
      </c>
      <c r="U49" s="6"/>
      <c r="V49" s="4"/>
      <c r="W49" s="78">
        <f>SUM(W41:W42,W44:W48)*24</f>
        <v>80.499999999999972</v>
      </c>
      <c r="X49" s="79"/>
      <c r="Y49" s="79"/>
      <c r="Z49" s="19"/>
    </row>
    <row r="50" spans="1:28">
      <c r="A50" s="4"/>
      <c r="B50" s="4"/>
      <c r="C50" s="8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6"/>
      <c r="U50" s="6"/>
      <c r="V50" s="4"/>
      <c r="W50" s="4"/>
      <c r="X50" s="4"/>
      <c r="Y50" s="4"/>
      <c r="Z50" s="4"/>
    </row>
    <row r="51" spans="1:28">
      <c r="A51" s="4"/>
      <c r="B51" s="4"/>
      <c r="C51" s="35" t="s">
        <v>180</v>
      </c>
      <c r="D51" s="4"/>
      <c r="E51" s="4"/>
      <c r="F51" s="4"/>
      <c r="G51" s="4"/>
      <c r="H51" s="4"/>
      <c r="I51" s="4"/>
      <c r="J51" s="4"/>
      <c r="K51" s="4"/>
      <c r="L51" s="4"/>
      <c r="M51" s="3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8" hidden="1">
      <c r="A52" s="4"/>
      <c r="B52" s="4"/>
      <c r="C52" s="4"/>
      <c r="D52" s="4"/>
      <c r="E52" s="4"/>
      <c r="F52" s="4"/>
      <c r="G52" s="4"/>
      <c r="H52" s="4"/>
      <c r="I52" s="4"/>
      <c r="J52" s="36">
        <v>0</v>
      </c>
      <c r="K52" s="4"/>
      <c r="L52" s="36">
        <v>1</v>
      </c>
      <c r="M52" s="36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8">
      <c r="A53" s="4"/>
      <c r="B53" s="37"/>
      <c r="C53" s="217"/>
      <c r="D53" s="38"/>
      <c r="E53" s="39" t="s">
        <v>91</v>
      </c>
      <c r="F53" s="40"/>
      <c r="G53" s="41"/>
      <c r="H53" s="42" t="s">
        <v>92</v>
      </c>
      <c r="I53" s="40"/>
      <c r="J53" s="43"/>
      <c r="K53" s="43" t="s">
        <v>93</v>
      </c>
      <c r="L53" s="44"/>
      <c r="M53" s="218"/>
      <c r="N53" s="43" t="s">
        <v>93</v>
      </c>
      <c r="O53" s="43"/>
      <c r="P53" s="218"/>
      <c r="Q53" s="43" t="s">
        <v>94</v>
      </c>
      <c r="R53" s="43"/>
      <c r="S53" s="219" t="s">
        <v>95</v>
      </c>
      <c r="T53" s="45" t="s">
        <v>96</v>
      </c>
      <c r="U53" s="217"/>
      <c r="V53" s="39" t="s">
        <v>97</v>
      </c>
      <c r="W53" s="45"/>
      <c r="X53" s="10"/>
      <c r="Y53" s="10"/>
      <c r="Z53" s="46" t="s">
        <v>98</v>
      </c>
      <c r="AB53" s="47" t="s">
        <v>83</v>
      </c>
    </row>
    <row r="54" spans="1:28">
      <c r="A54" s="4"/>
      <c r="B54" s="48" t="s">
        <v>99</v>
      </c>
      <c r="C54" s="220"/>
      <c r="D54" s="49" t="s">
        <v>100</v>
      </c>
      <c r="E54" s="50"/>
      <c r="F54" s="221" t="s">
        <v>101</v>
      </c>
      <c r="G54" s="51" t="s">
        <v>102</v>
      </c>
      <c r="H54" s="51"/>
      <c r="I54" s="52" t="s">
        <v>102</v>
      </c>
      <c r="J54" s="222" t="s">
        <v>102</v>
      </c>
      <c r="K54" s="53"/>
      <c r="L54" s="53" t="s">
        <v>102</v>
      </c>
      <c r="M54" s="222" t="s">
        <v>102</v>
      </c>
      <c r="N54" s="53"/>
      <c r="O54" s="53" t="s">
        <v>102</v>
      </c>
      <c r="P54" s="222" t="s">
        <v>102</v>
      </c>
      <c r="Q54" s="53"/>
      <c r="R54" s="54" t="s">
        <v>102</v>
      </c>
      <c r="S54" s="48" t="s">
        <v>103</v>
      </c>
      <c r="T54" s="223" t="s">
        <v>104</v>
      </c>
      <c r="U54" s="223" t="s">
        <v>105</v>
      </c>
      <c r="V54" s="223" t="s">
        <v>106</v>
      </c>
      <c r="W54" s="223" t="s">
        <v>107</v>
      </c>
      <c r="X54" s="55"/>
      <c r="Y54" s="56"/>
      <c r="Z54" s="57" t="s">
        <v>108</v>
      </c>
      <c r="AB54" s="58"/>
    </row>
    <row r="55" spans="1:28">
      <c r="A55" s="4"/>
      <c r="B55" s="116" t="s">
        <v>109</v>
      </c>
      <c r="C55" s="60">
        <v>0.21875</v>
      </c>
      <c r="D55" s="61" t="s">
        <v>110</v>
      </c>
      <c r="E55" s="62">
        <v>0.85069444444444398</v>
      </c>
      <c r="F55" s="63">
        <f t="shared" ref="F55:F62" si="18">(E55-C55)</f>
        <v>0.63194444444444398</v>
      </c>
      <c r="G55" s="61">
        <v>0.34027777777777801</v>
      </c>
      <c r="H55" s="61" t="s">
        <v>110</v>
      </c>
      <c r="I55" s="64">
        <v>0.42361111111111099</v>
      </c>
      <c r="J55" s="65"/>
      <c r="K55" s="65" t="s">
        <v>110</v>
      </c>
      <c r="L55" s="66"/>
      <c r="M55" s="224">
        <v>0.54861111111111105</v>
      </c>
      <c r="N55" s="65" t="s">
        <v>110</v>
      </c>
      <c r="O55" s="65">
        <v>0.61111111111111105</v>
      </c>
      <c r="P55" s="67"/>
      <c r="Q55" s="65" t="s">
        <v>110</v>
      </c>
      <c r="R55" s="66"/>
      <c r="S55" s="225">
        <f t="shared" ref="S55:S62" si="19">(F55-((I55-G55)))</f>
        <v>0.54861111111111094</v>
      </c>
      <c r="T55" s="226">
        <f t="shared" ref="T55:T62" si="20">(F55-((I55-G55)+(L55-J55)+(O55-M55)+(R55-P55)))*24</f>
        <v>11.666666666666664</v>
      </c>
      <c r="U55" s="68">
        <f t="shared" ref="U55:U62" si="21">(($J$13+C55)+($L$13-E55))</f>
        <v>0.36805555555555602</v>
      </c>
      <c r="V55" s="227">
        <f t="shared" ref="V55:V62" si="22">(I55-G55)</f>
        <v>8.3333333333332982E-2</v>
      </c>
      <c r="W55" s="227">
        <f t="shared" ref="W55:W62" si="23">(V55+U55)</f>
        <v>0.45138888888888901</v>
      </c>
      <c r="X55" s="69"/>
      <c r="Y55" s="62"/>
      <c r="Z55" s="228">
        <f>SUM(($J$13+C55)+($L$13-E62))</f>
        <v>0.28819444444444398</v>
      </c>
      <c r="AB55" s="229"/>
    </row>
    <row r="56" spans="1:28">
      <c r="A56" s="4"/>
      <c r="B56" s="116" t="s">
        <v>111</v>
      </c>
      <c r="C56" s="60">
        <v>0.21875</v>
      </c>
      <c r="D56" s="61" t="s">
        <v>110</v>
      </c>
      <c r="E56" s="62">
        <v>0.85069444444444398</v>
      </c>
      <c r="F56" s="63">
        <f t="shared" si="18"/>
        <v>0.63194444444444398</v>
      </c>
      <c r="G56" s="61">
        <v>0.34027777777777801</v>
      </c>
      <c r="H56" s="61" t="s">
        <v>110</v>
      </c>
      <c r="I56" s="64">
        <v>0.42361111111111099</v>
      </c>
      <c r="J56" s="65"/>
      <c r="K56" s="65" t="s">
        <v>110</v>
      </c>
      <c r="L56" s="66"/>
      <c r="M56" s="224">
        <v>0.54861111111111105</v>
      </c>
      <c r="N56" s="65" t="s">
        <v>110</v>
      </c>
      <c r="O56" s="65">
        <v>0.61111111111111105</v>
      </c>
      <c r="P56" s="67"/>
      <c r="Q56" s="65" t="s">
        <v>110</v>
      </c>
      <c r="R56" s="66"/>
      <c r="S56" s="225">
        <f t="shared" si="19"/>
        <v>0.54861111111111094</v>
      </c>
      <c r="T56" s="226">
        <f t="shared" si="20"/>
        <v>11.666666666666664</v>
      </c>
      <c r="U56" s="68">
        <f t="shared" si="21"/>
        <v>0.36805555555555602</v>
      </c>
      <c r="V56" s="227">
        <f t="shared" si="22"/>
        <v>8.3333333333332982E-2</v>
      </c>
      <c r="W56" s="227">
        <f t="shared" si="23"/>
        <v>0.45138888888888901</v>
      </c>
      <c r="X56" s="69"/>
      <c r="Y56" s="62"/>
      <c r="Z56" s="228">
        <f>SUM(($J$13+C56)+($L$13-E55))</f>
        <v>0.36805555555555602</v>
      </c>
      <c r="AB56" s="229"/>
    </row>
    <row r="57" spans="1:28">
      <c r="A57" s="4"/>
      <c r="B57" s="243" t="s">
        <v>112</v>
      </c>
      <c r="C57" s="87">
        <v>0.21875</v>
      </c>
      <c r="D57" s="88" t="s">
        <v>110</v>
      </c>
      <c r="E57" s="29">
        <v>0.46527777777777801</v>
      </c>
      <c r="F57" s="89">
        <f t="shared" si="18"/>
        <v>0.24652777777777801</v>
      </c>
      <c r="G57" s="88"/>
      <c r="H57" s="88" t="s">
        <v>110</v>
      </c>
      <c r="I57" s="90"/>
      <c r="J57" s="235"/>
      <c r="K57" s="91" t="s">
        <v>110</v>
      </c>
      <c r="L57" s="236"/>
      <c r="M57" s="237"/>
      <c r="N57" s="91" t="s">
        <v>110</v>
      </c>
      <c r="O57" s="235"/>
      <c r="P57" s="237"/>
      <c r="Q57" s="235" t="s">
        <v>110</v>
      </c>
      <c r="R57" s="236"/>
      <c r="S57" s="238">
        <f t="shared" si="19"/>
        <v>0.24652777777777801</v>
      </c>
      <c r="T57" s="239">
        <f t="shared" si="20"/>
        <v>5.9166666666666723</v>
      </c>
      <c r="U57" s="93">
        <f t="shared" si="21"/>
        <v>0.75347222222222199</v>
      </c>
      <c r="V57" s="231">
        <f t="shared" si="22"/>
        <v>0</v>
      </c>
      <c r="W57" s="231">
        <f t="shared" si="23"/>
        <v>0.75347222222222199</v>
      </c>
      <c r="X57" s="69"/>
      <c r="Y57" s="62"/>
      <c r="Z57" s="240">
        <f>SUM(($J$13+C57)+($L$13-E56))</f>
        <v>0.36805555555555602</v>
      </c>
      <c r="AB57" s="229"/>
    </row>
    <row r="58" spans="1:28">
      <c r="A58" s="4"/>
      <c r="B58" s="120" t="s">
        <v>112</v>
      </c>
      <c r="C58" s="102">
        <v>0.59375</v>
      </c>
      <c r="D58" s="96" t="s">
        <v>110</v>
      </c>
      <c r="E58" s="121">
        <v>0.93402777777777801</v>
      </c>
      <c r="F58" s="97">
        <f t="shared" si="18"/>
        <v>0.34027777777777801</v>
      </c>
      <c r="G58" s="96"/>
      <c r="H58" s="96" t="s">
        <v>110</v>
      </c>
      <c r="I58" s="98"/>
      <c r="J58" s="99"/>
      <c r="K58" s="99" t="s">
        <v>110</v>
      </c>
      <c r="L58" s="100"/>
      <c r="M58" s="101"/>
      <c r="N58" s="99" t="s">
        <v>110</v>
      </c>
      <c r="O58" s="99"/>
      <c r="P58" s="101"/>
      <c r="Q58" s="99" t="s">
        <v>110</v>
      </c>
      <c r="R58" s="100"/>
      <c r="S58" s="102">
        <f t="shared" si="19"/>
        <v>0.34027777777777801</v>
      </c>
      <c r="T58" s="103">
        <f t="shared" si="20"/>
        <v>8.1666666666666714</v>
      </c>
      <c r="U58" s="104">
        <f t="shared" si="21"/>
        <v>0.65972222222222199</v>
      </c>
      <c r="V58" s="94">
        <f t="shared" si="22"/>
        <v>0</v>
      </c>
      <c r="W58" s="94">
        <f t="shared" si="23"/>
        <v>0.65972222222222199</v>
      </c>
      <c r="X58" s="69"/>
      <c r="Y58" s="62"/>
      <c r="Z58" s="105">
        <f>SUM(($J$13+C58)+($L$13-E51))</f>
        <v>1.59375</v>
      </c>
      <c r="AB58" s="229"/>
    </row>
    <row r="59" spans="1:28">
      <c r="A59" s="4"/>
      <c r="B59" s="242" t="s">
        <v>310</v>
      </c>
      <c r="C59" s="60">
        <v>0.21875</v>
      </c>
      <c r="D59" s="61" t="s">
        <v>110</v>
      </c>
      <c r="E59" s="62">
        <v>0.88541666666666696</v>
      </c>
      <c r="F59" s="63">
        <f t="shared" si="18"/>
        <v>0.66666666666666696</v>
      </c>
      <c r="G59" s="61">
        <v>0.34027777777777801</v>
      </c>
      <c r="H59" s="61" t="s">
        <v>110</v>
      </c>
      <c r="I59" s="64">
        <v>0.42361111111111099</v>
      </c>
      <c r="J59" s="70"/>
      <c r="K59" s="65" t="s">
        <v>110</v>
      </c>
      <c r="L59" s="66"/>
      <c r="M59" s="224">
        <v>0.54861111111111105</v>
      </c>
      <c r="N59" s="65" t="s">
        <v>110</v>
      </c>
      <c r="O59" s="70">
        <v>0.61111111111111105</v>
      </c>
      <c r="P59" s="224"/>
      <c r="Q59" s="70" t="s">
        <v>110</v>
      </c>
      <c r="R59" s="66"/>
      <c r="S59" s="225">
        <f t="shared" si="19"/>
        <v>0.58333333333333393</v>
      </c>
      <c r="T59" s="226">
        <f t="shared" si="20"/>
        <v>12.500000000000014</v>
      </c>
      <c r="U59" s="68">
        <f t="shared" si="21"/>
        <v>0.33333333333333304</v>
      </c>
      <c r="V59" s="227">
        <f t="shared" si="22"/>
        <v>8.3333333333332982E-2</v>
      </c>
      <c r="W59" s="227">
        <f t="shared" si="23"/>
        <v>0.41666666666666602</v>
      </c>
      <c r="X59" s="69"/>
      <c r="Y59" s="62"/>
      <c r="Z59" s="228">
        <f>SUM(($J$13+C59)+($L$13-E58))</f>
        <v>0.28472222222222199</v>
      </c>
      <c r="AB59" s="229"/>
    </row>
    <row r="60" spans="1:28">
      <c r="A60" s="4"/>
      <c r="B60" s="242" t="s">
        <v>311</v>
      </c>
      <c r="C60" s="60">
        <v>0.22222222222222199</v>
      </c>
      <c r="D60" s="61" t="s">
        <v>110</v>
      </c>
      <c r="E60" s="62">
        <v>0.92013888888888895</v>
      </c>
      <c r="F60" s="63">
        <f t="shared" si="18"/>
        <v>0.69791666666666696</v>
      </c>
      <c r="G60" s="61">
        <v>0.48958333333333298</v>
      </c>
      <c r="H60" s="61" t="s">
        <v>110</v>
      </c>
      <c r="I60" s="64">
        <v>0.60416666666666696</v>
      </c>
      <c r="J60" s="70"/>
      <c r="K60" s="65" t="s">
        <v>110</v>
      </c>
      <c r="L60" s="66"/>
      <c r="M60" s="224"/>
      <c r="N60" s="65" t="s">
        <v>110</v>
      </c>
      <c r="O60" s="70"/>
      <c r="P60" s="224"/>
      <c r="Q60" s="70" t="s">
        <v>110</v>
      </c>
      <c r="R60" s="66"/>
      <c r="S60" s="225">
        <f t="shared" si="19"/>
        <v>0.58333333333333304</v>
      </c>
      <c r="T60" s="226">
        <f t="shared" si="20"/>
        <v>13.999999999999993</v>
      </c>
      <c r="U60" s="68">
        <f t="shared" si="21"/>
        <v>0.30208333333333304</v>
      </c>
      <c r="V60" s="227">
        <f t="shared" si="22"/>
        <v>0.11458333333333398</v>
      </c>
      <c r="W60" s="227">
        <f t="shared" si="23"/>
        <v>0.41666666666666702</v>
      </c>
      <c r="X60" s="69"/>
      <c r="Y60" s="62"/>
      <c r="Z60" s="228">
        <f>SUM(($J$13+C60)+($L$13-E59))</f>
        <v>0.33680555555555503</v>
      </c>
      <c r="AB60" s="229"/>
    </row>
    <row r="61" spans="1:28">
      <c r="A61" s="4"/>
      <c r="B61" s="116" t="s">
        <v>116</v>
      </c>
      <c r="C61" s="74"/>
      <c r="D61" s="61" t="s">
        <v>110</v>
      </c>
      <c r="E61" s="61"/>
      <c r="F61" s="63">
        <f t="shared" si="18"/>
        <v>0</v>
      </c>
      <c r="G61" s="61"/>
      <c r="H61" s="61" t="s">
        <v>110</v>
      </c>
      <c r="I61" s="64"/>
      <c r="J61" s="65"/>
      <c r="K61" s="65" t="s">
        <v>110</v>
      </c>
      <c r="L61" s="75"/>
      <c r="M61" s="67"/>
      <c r="N61" s="65" t="s">
        <v>110</v>
      </c>
      <c r="O61" s="65"/>
      <c r="P61" s="67"/>
      <c r="Q61" s="65" t="s">
        <v>110</v>
      </c>
      <c r="R61" s="66"/>
      <c r="S61" s="225">
        <f t="shared" si="19"/>
        <v>0</v>
      </c>
      <c r="T61" s="226">
        <f t="shared" si="20"/>
        <v>0</v>
      </c>
      <c r="U61" s="68">
        <f t="shared" si="21"/>
        <v>1</v>
      </c>
      <c r="V61" s="227">
        <f t="shared" si="22"/>
        <v>0</v>
      </c>
      <c r="W61" s="227">
        <f t="shared" si="23"/>
        <v>1</v>
      </c>
      <c r="X61" s="69"/>
      <c r="Y61" s="62"/>
      <c r="Z61" s="228">
        <v>0</v>
      </c>
      <c r="AB61" s="229"/>
    </row>
    <row r="62" spans="1:28">
      <c r="A62" s="4"/>
      <c r="B62" s="242" t="s">
        <v>118</v>
      </c>
      <c r="C62" s="74">
        <v>0.69097222222222199</v>
      </c>
      <c r="D62" s="61" t="s">
        <v>110</v>
      </c>
      <c r="E62" s="62">
        <v>0.93055555555555602</v>
      </c>
      <c r="F62" s="63">
        <f t="shared" si="18"/>
        <v>0.23958333333333404</v>
      </c>
      <c r="G62" s="61"/>
      <c r="H62" s="61" t="s">
        <v>110</v>
      </c>
      <c r="I62" s="64"/>
      <c r="J62" s="70"/>
      <c r="K62" s="70" t="s">
        <v>110</v>
      </c>
      <c r="L62" s="66"/>
      <c r="M62" s="224"/>
      <c r="N62" s="70" t="s">
        <v>110</v>
      </c>
      <c r="O62" s="70"/>
      <c r="P62" s="224"/>
      <c r="Q62" s="70" t="s">
        <v>110</v>
      </c>
      <c r="R62" s="66"/>
      <c r="S62" s="225">
        <f t="shared" si="19"/>
        <v>0.23958333333333404</v>
      </c>
      <c r="T62" s="226">
        <f t="shared" si="20"/>
        <v>5.7500000000000169</v>
      </c>
      <c r="U62" s="68">
        <f t="shared" si="21"/>
        <v>0.76041666666666596</v>
      </c>
      <c r="V62" s="227">
        <f t="shared" si="22"/>
        <v>0</v>
      </c>
      <c r="W62" s="227">
        <f t="shared" si="23"/>
        <v>0.76041666666666596</v>
      </c>
      <c r="X62" s="69"/>
      <c r="Y62" s="6"/>
      <c r="Z62" s="240">
        <f>SUM(($J$13+C62)+($L$13-E61))</f>
        <v>1.6909722222222219</v>
      </c>
      <c r="AB62" s="229"/>
    </row>
    <row r="63" spans="1:28">
      <c r="A63" s="4"/>
      <c r="B63" s="4"/>
      <c r="C63" s="81" t="s">
        <v>312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76">
        <f>SUM(S55:S56,S58:S62)*24</f>
        <v>68.250000000000028</v>
      </c>
      <c r="T63" s="77">
        <f>SUM(T55:T56,T58:T62)</f>
        <v>63.750000000000021</v>
      </c>
      <c r="U63" s="6"/>
      <c r="V63" s="4"/>
      <c r="W63" s="78">
        <f>SUM(W55:W56,W58:W62)*24</f>
        <v>99.749999999999972</v>
      </c>
      <c r="X63" s="79"/>
      <c r="Y63" s="79"/>
      <c r="Z63" s="19"/>
    </row>
    <row r="64" spans="1:28">
      <c r="A64" s="4"/>
      <c r="B64" s="4"/>
      <c r="C64" s="8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6"/>
      <c r="U64" s="6"/>
      <c r="V64" s="4"/>
      <c r="W64" s="4"/>
      <c r="X64" s="4"/>
      <c r="Y64" s="4"/>
      <c r="Z64" s="4"/>
    </row>
    <row r="65" spans="1:28"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</row>
    <row r="66" spans="1:28">
      <c r="A66" s="4"/>
      <c r="B66" s="249">
        <v>31.1</v>
      </c>
      <c r="C66" s="225">
        <v>0.59722222222222199</v>
      </c>
      <c r="D66" s="71" t="s">
        <v>110</v>
      </c>
      <c r="E66" s="71">
        <v>0.90972222222222199</v>
      </c>
      <c r="F66" s="230">
        <f>(E66-C66)</f>
        <v>0.3125</v>
      </c>
      <c r="G66" s="71"/>
      <c r="H66" s="71" t="s">
        <v>110</v>
      </c>
      <c r="I66" s="72"/>
      <c r="J66" s="70"/>
      <c r="K66" s="70" t="s">
        <v>110</v>
      </c>
      <c r="L66" s="66"/>
      <c r="M66" s="224"/>
      <c r="N66" s="70" t="s">
        <v>110</v>
      </c>
      <c r="O66" s="70"/>
      <c r="P66" s="224"/>
      <c r="Q66" s="70" t="s">
        <v>110</v>
      </c>
      <c r="R66" s="66"/>
      <c r="S66" s="225">
        <f>(F66-((I66-G66)))</f>
        <v>0.3125</v>
      </c>
      <c r="T66" s="226">
        <f>(F66-((I66-G66)+(L66-J66)+(O66-M66)+(R66-P66)))*24</f>
        <v>7.5</v>
      </c>
      <c r="U66" s="73">
        <f>(($J$13+C66)+($L$13-E66))</f>
        <v>0.6875</v>
      </c>
      <c r="V66" s="227">
        <f>(I66-G66)</f>
        <v>0</v>
      </c>
      <c r="W66" s="227">
        <f>(V66+U66)</f>
        <v>0.6875</v>
      </c>
      <c r="X66" s="69"/>
      <c r="Y66" s="62"/>
      <c r="Z66" s="228">
        <f>SUM(($J$13+C66)+($L$13-E60))</f>
        <v>0.67708333333333304</v>
      </c>
      <c r="AB66" s="229"/>
    </row>
    <row r="67" spans="1:28">
      <c r="A67" s="4"/>
      <c r="B67" s="249" t="s">
        <v>230</v>
      </c>
      <c r="C67" s="225">
        <v>0.42708333333333298</v>
      </c>
      <c r="D67" s="71" t="s">
        <v>110</v>
      </c>
      <c r="E67" s="71">
        <v>0.93055555555555602</v>
      </c>
      <c r="F67" s="230">
        <f>(E67-C67)</f>
        <v>0.50347222222222299</v>
      </c>
      <c r="G67" s="71"/>
      <c r="H67" s="71" t="s">
        <v>110</v>
      </c>
      <c r="I67" s="72"/>
      <c r="J67" s="70"/>
      <c r="K67" s="70" t="s">
        <v>110</v>
      </c>
      <c r="L67" s="66"/>
      <c r="M67" s="224"/>
      <c r="N67" s="70" t="s">
        <v>110</v>
      </c>
      <c r="O67" s="70"/>
      <c r="P67" s="224"/>
      <c r="Q67" s="70" t="s">
        <v>110</v>
      </c>
      <c r="R67" s="66"/>
      <c r="S67" s="225">
        <f>(F67-((I67-G67)))</f>
        <v>0.50347222222222299</v>
      </c>
      <c r="T67" s="226">
        <f>(F67-((I67-G67)+(L67-J67)+(O67-M67)+(R67-P67)))*24</f>
        <v>12.083333333333352</v>
      </c>
      <c r="U67" s="73">
        <f>(($J$13+C67)+($L$13-E67))</f>
        <v>0.49652777777777696</v>
      </c>
      <c r="V67" s="227">
        <f>(I67-G67)</f>
        <v>0</v>
      </c>
      <c r="W67" s="227">
        <f>(V67+U67)</f>
        <v>0.49652777777777696</v>
      </c>
      <c r="X67" s="69"/>
      <c r="Y67" s="62"/>
      <c r="Z67" s="228">
        <f>SUM(($J$13+C67)+($L$13-E66))</f>
        <v>0.51736111111111094</v>
      </c>
      <c r="AB67" s="229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1" manualBreakCount="1">
    <brk id="36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77"/>
  <sheetViews>
    <sheetView topLeftCell="A2" zoomScaleNormal="100" workbookViewId="0">
      <selection activeCell="G54" sqref="G54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33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313</v>
      </c>
      <c r="P5" s="6"/>
      <c r="Q5" s="4"/>
      <c r="R5" s="11" t="s">
        <v>74</v>
      </c>
      <c r="S5" s="13"/>
      <c r="T5" s="15" t="s">
        <v>314</v>
      </c>
      <c r="U5" s="4"/>
      <c r="V5" s="11" t="s">
        <v>76</v>
      </c>
      <c r="W5" s="13"/>
      <c r="X5" s="16"/>
      <c r="Y5" s="12"/>
      <c r="Z5" s="15" t="s">
        <v>285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186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>
        <v>0.24652777777777801</v>
      </c>
      <c r="D16" s="61" t="s">
        <v>110</v>
      </c>
      <c r="E16" s="61">
        <v>0.88541666666666696</v>
      </c>
      <c r="F16" s="63">
        <f t="shared" ref="F16:F23" si="0">(E16-C16)</f>
        <v>0.63888888888888895</v>
      </c>
      <c r="G16" s="61">
        <v>0.45486111111111099</v>
      </c>
      <c r="H16" s="61" t="s">
        <v>110</v>
      </c>
      <c r="I16" s="64">
        <v>0.51041666666666696</v>
      </c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3" si="1">(F16-((I16-G16)))</f>
        <v>0.58333333333333304</v>
      </c>
      <c r="T16" s="226">
        <f t="shared" ref="T16:T23" si="2">(F16-((I16-G16)+(L16-J16)+(O16-M16)+(R16-P16)))*24</f>
        <v>13.999999999999993</v>
      </c>
      <c r="U16" s="68">
        <f t="shared" ref="U16:U23" si="3">(($J$13+C16)+($L$13-E16))</f>
        <v>0.36111111111111105</v>
      </c>
      <c r="V16" s="227">
        <f t="shared" ref="V16:V23" si="4">(I16-G16)</f>
        <v>5.5555555555555969E-2</v>
      </c>
      <c r="W16" s="227">
        <f t="shared" ref="W16:W23" si="5">(V16+U16)</f>
        <v>0.41666666666666702</v>
      </c>
      <c r="X16" s="69"/>
      <c r="Y16" s="62"/>
      <c r="Z16" s="228">
        <f>SUM(($J$13+C16)+($L$13-E23))</f>
        <v>0.4375</v>
      </c>
      <c r="AB16" s="229"/>
    </row>
    <row r="17" spans="1:28">
      <c r="A17" s="4"/>
      <c r="B17" s="242" t="s">
        <v>111</v>
      </c>
      <c r="C17" s="220">
        <v>0.25347222222222199</v>
      </c>
      <c r="D17" s="71" t="s">
        <v>110</v>
      </c>
      <c r="E17" s="50">
        <v>0.82986111111111105</v>
      </c>
      <c r="F17" s="230">
        <f t="shared" si="0"/>
        <v>0.57638888888888906</v>
      </c>
      <c r="G17" s="71"/>
      <c r="H17" s="71" t="s">
        <v>110</v>
      </c>
      <c r="I17" s="72"/>
      <c r="J17" s="70"/>
      <c r="K17" s="70" t="s">
        <v>110</v>
      </c>
      <c r="L17" s="66"/>
      <c r="M17" s="224"/>
      <c r="N17" s="70" t="s">
        <v>110</v>
      </c>
      <c r="O17" s="70"/>
      <c r="P17" s="224">
        <v>0.48263888888888901</v>
      </c>
      <c r="Q17" s="70" t="s">
        <v>110</v>
      </c>
      <c r="R17" s="66">
        <v>0.51041666666666696</v>
      </c>
      <c r="S17" s="225">
        <f t="shared" si="1"/>
        <v>0.57638888888888906</v>
      </c>
      <c r="T17" s="226">
        <f t="shared" si="2"/>
        <v>13.166666666666668</v>
      </c>
      <c r="U17" s="73">
        <f t="shared" si="3"/>
        <v>0.42361111111111094</v>
      </c>
      <c r="V17" s="227">
        <f t="shared" si="4"/>
        <v>0</v>
      </c>
      <c r="W17" s="227">
        <f t="shared" si="5"/>
        <v>0.42361111111111094</v>
      </c>
      <c r="X17" s="69"/>
      <c r="Y17" s="62"/>
      <c r="Z17" s="228">
        <f>SUM(($J$13+C17)+($L$13-E16))</f>
        <v>0.36805555555555503</v>
      </c>
      <c r="AB17" s="229"/>
    </row>
    <row r="18" spans="1:28">
      <c r="A18" s="4"/>
      <c r="B18" s="116" t="s">
        <v>112</v>
      </c>
      <c r="C18" s="60">
        <v>0.24652777777777801</v>
      </c>
      <c r="D18" s="61" t="s">
        <v>110</v>
      </c>
      <c r="E18" s="61">
        <v>0.88541666666666696</v>
      </c>
      <c r="F18" s="63">
        <f t="shared" si="0"/>
        <v>0.63888888888888895</v>
      </c>
      <c r="G18" s="61">
        <v>0.45486111111111099</v>
      </c>
      <c r="H18" s="61" t="s">
        <v>110</v>
      </c>
      <c r="I18" s="64">
        <v>0.51041666666666696</v>
      </c>
      <c r="J18" s="70"/>
      <c r="K18" s="65" t="s">
        <v>110</v>
      </c>
      <c r="L18" s="66"/>
      <c r="M18" s="224"/>
      <c r="N18" s="65" t="s">
        <v>110</v>
      </c>
      <c r="O18" s="70"/>
      <c r="P18" s="67"/>
      <c r="Q18" s="65" t="s">
        <v>110</v>
      </c>
      <c r="R18" s="66"/>
      <c r="S18" s="225">
        <f t="shared" si="1"/>
        <v>0.58333333333333304</v>
      </c>
      <c r="T18" s="226">
        <f t="shared" si="2"/>
        <v>13.999999999999993</v>
      </c>
      <c r="U18" s="68">
        <f t="shared" si="3"/>
        <v>0.36111111111111105</v>
      </c>
      <c r="V18" s="227">
        <f t="shared" si="4"/>
        <v>5.5555555555555969E-2</v>
      </c>
      <c r="W18" s="227">
        <f t="shared" si="5"/>
        <v>0.41666666666666702</v>
      </c>
      <c r="X18" s="69"/>
      <c r="Y18" s="62"/>
      <c r="Z18" s="228">
        <f>SUM(($J$13+C18)+($L$13-E17))</f>
        <v>0.41666666666666696</v>
      </c>
      <c r="AB18" s="229"/>
    </row>
    <row r="19" spans="1:28">
      <c r="A19" s="4"/>
      <c r="B19" s="242" t="s">
        <v>113</v>
      </c>
      <c r="C19" s="220">
        <v>0.25347222222222199</v>
      </c>
      <c r="D19" s="71" t="s">
        <v>110</v>
      </c>
      <c r="E19" s="50">
        <v>0.82986111111111105</v>
      </c>
      <c r="F19" s="230">
        <f t="shared" si="0"/>
        <v>0.57638888888888906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>
        <v>0.48263888888888901</v>
      </c>
      <c r="Q19" s="70" t="s">
        <v>110</v>
      </c>
      <c r="R19" s="66">
        <v>0.51041666666666696</v>
      </c>
      <c r="S19" s="225">
        <f t="shared" si="1"/>
        <v>0.57638888888888906</v>
      </c>
      <c r="T19" s="226">
        <f t="shared" si="2"/>
        <v>13.166666666666668</v>
      </c>
      <c r="U19" s="73">
        <f t="shared" si="3"/>
        <v>0.42361111111111094</v>
      </c>
      <c r="V19" s="227">
        <f t="shared" si="4"/>
        <v>0</v>
      </c>
      <c r="W19" s="227">
        <f t="shared" si="5"/>
        <v>0.42361111111111094</v>
      </c>
      <c r="X19" s="69"/>
      <c r="Y19" s="62"/>
      <c r="Z19" s="228">
        <f>SUM(($J$13+C19)+($L$13-E18))</f>
        <v>0.36805555555555503</v>
      </c>
      <c r="AB19" s="229"/>
    </row>
    <row r="20" spans="1:28">
      <c r="A20" s="4"/>
      <c r="B20" s="243" t="s">
        <v>115</v>
      </c>
      <c r="C20" s="87">
        <v>0.25347222222222199</v>
      </c>
      <c r="D20" s="88" t="s">
        <v>110</v>
      </c>
      <c r="E20" s="29">
        <v>0.49305555555555602</v>
      </c>
      <c r="F20" s="89">
        <f t="shared" si="0"/>
        <v>0.23958333333333404</v>
      </c>
      <c r="G20" s="88"/>
      <c r="H20" s="88" t="s">
        <v>110</v>
      </c>
      <c r="I20" s="90"/>
      <c r="J20" s="235"/>
      <c r="K20" s="91" t="s">
        <v>110</v>
      </c>
      <c r="L20" s="236"/>
      <c r="M20" s="237"/>
      <c r="N20" s="91" t="s">
        <v>110</v>
      </c>
      <c r="O20" s="235"/>
      <c r="P20" s="237"/>
      <c r="Q20" s="235" t="s">
        <v>110</v>
      </c>
      <c r="R20" s="236"/>
      <c r="S20" s="238">
        <f t="shared" si="1"/>
        <v>0.23958333333333404</v>
      </c>
      <c r="T20" s="239">
        <f t="shared" si="2"/>
        <v>5.7500000000000169</v>
      </c>
      <c r="U20" s="93">
        <f t="shared" si="3"/>
        <v>0.76041666666666596</v>
      </c>
      <c r="V20" s="231">
        <f t="shared" si="4"/>
        <v>0</v>
      </c>
      <c r="W20" s="231">
        <f t="shared" si="5"/>
        <v>0.76041666666666596</v>
      </c>
      <c r="X20" s="69"/>
      <c r="Y20" s="62"/>
      <c r="Z20" s="240">
        <f>SUM(($J$13+C20)+($L$13-E19))</f>
        <v>0.42361111111111094</v>
      </c>
      <c r="AB20" s="229"/>
    </row>
    <row r="21" spans="1:28">
      <c r="A21" s="4"/>
      <c r="B21" s="120" t="s">
        <v>115</v>
      </c>
      <c r="C21" s="95">
        <v>0.5</v>
      </c>
      <c r="D21" s="96" t="s">
        <v>110</v>
      </c>
      <c r="E21" s="121">
        <v>0.89236111111111105</v>
      </c>
      <c r="F21" s="97">
        <f t="shared" si="0"/>
        <v>0.39236111111111105</v>
      </c>
      <c r="G21" s="96"/>
      <c r="H21" s="96" t="s">
        <v>110</v>
      </c>
      <c r="I21" s="98"/>
      <c r="J21" s="99"/>
      <c r="K21" s="99" t="s">
        <v>110</v>
      </c>
      <c r="L21" s="100"/>
      <c r="M21" s="101"/>
      <c r="N21" s="99" t="s">
        <v>110</v>
      </c>
      <c r="O21" s="99"/>
      <c r="P21" s="101"/>
      <c r="Q21" s="99" t="s">
        <v>110</v>
      </c>
      <c r="R21" s="100"/>
      <c r="S21" s="102">
        <f t="shared" si="1"/>
        <v>0.39236111111111105</v>
      </c>
      <c r="T21" s="103">
        <f t="shared" si="2"/>
        <v>9.4166666666666643</v>
      </c>
      <c r="U21" s="104">
        <f t="shared" si="3"/>
        <v>0.60763888888888895</v>
      </c>
      <c r="V21" s="94">
        <f t="shared" si="4"/>
        <v>0</v>
      </c>
      <c r="W21" s="94">
        <f t="shared" si="5"/>
        <v>0.60763888888888895</v>
      </c>
      <c r="X21" s="69"/>
      <c r="Y21" s="62"/>
      <c r="Z21" s="105">
        <f>SUM(($J$13+C21)+($L$13-E12))</f>
        <v>1.5</v>
      </c>
      <c r="AB21" s="229"/>
    </row>
    <row r="22" spans="1:28">
      <c r="A22" s="4"/>
      <c r="B22" s="116" t="s">
        <v>116</v>
      </c>
      <c r="C22" s="74">
        <v>0.31944444444444398</v>
      </c>
      <c r="D22" s="61" t="s">
        <v>110</v>
      </c>
      <c r="E22" s="62">
        <v>0.81944444444444398</v>
      </c>
      <c r="F22" s="63">
        <f t="shared" si="0"/>
        <v>0.5</v>
      </c>
      <c r="G22" s="61"/>
      <c r="H22" s="61" t="s">
        <v>110</v>
      </c>
      <c r="I22" s="64"/>
      <c r="J22" s="65"/>
      <c r="K22" s="65" t="s">
        <v>110</v>
      </c>
      <c r="L22" s="75"/>
      <c r="M22" s="67">
        <v>0.53819444444444398</v>
      </c>
      <c r="N22" s="65" t="s">
        <v>110</v>
      </c>
      <c r="O22" s="65">
        <v>0.64236111111111105</v>
      </c>
      <c r="P22" s="67"/>
      <c r="Q22" s="65" t="s">
        <v>110</v>
      </c>
      <c r="R22" s="66"/>
      <c r="S22" s="225">
        <f t="shared" si="1"/>
        <v>0.5</v>
      </c>
      <c r="T22" s="226">
        <f t="shared" si="2"/>
        <v>9.4999999999999893</v>
      </c>
      <c r="U22" s="68">
        <f t="shared" si="3"/>
        <v>0.5</v>
      </c>
      <c r="V22" s="227">
        <f t="shared" si="4"/>
        <v>0</v>
      </c>
      <c r="W22" s="227">
        <f t="shared" si="5"/>
        <v>0.5</v>
      </c>
      <c r="X22" s="69"/>
      <c r="Y22" s="62"/>
      <c r="Z22" s="228">
        <f>SUM(($J$13+C22)+($L$13-E21))</f>
        <v>0.42708333333333293</v>
      </c>
      <c r="AB22" s="229"/>
    </row>
    <row r="23" spans="1:28">
      <c r="A23" s="4"/>
      <c r="B23" s="242" t="s">
        <v>118</v>
      </c>
      <c r="C23" s="74">
        <v>0.38194444444444398</v>
      </c>
      <c r="D23" s="61" t="s">
        <v>110</v>
      </c>
      <c r="E23" s="61">
        <v>0.80902777777777801</v>
      </c>
      <c r="F23" s="63">
        <f t="shared" si="0"/>
        <v>0.42708333333333404</v>
      </c>
      <c r="G23" s="61"/>
      <c r="H23" s="61" t="s">
        <v>110</v>
      </c>
      <c r="I23" s="64"/>
      <c r="J23" s="70"/>
      <c r="K23" s="70" t="s">
        <v>110</v>
      </c>
      <c r="L23" s="66"/>
      <c r="M23" s="224">
        <v>0.51388888888888895</v>
      </c>
      <c r="N23" s="70" t="s">
        <v>110</v>
      </c>
      <c r="O23" s="70">
        <v>0.59027777777777801</v>
      </c>
      <c r="P23" s="224"/>
      <c r="Q23" s="70" t="s">
        <v>110</v>
      </c>
      <c r="R23" s="66"/>
      <c r="S23" s="225">
        <f t="shared" si="1"/>
        <v>0.42708333333333404</v>
      </c>
      <c r="T23" s="226">
        <f t="shared" si="2"/>
        <v>8.4166666666666785</v>
      </c>
      <c r="U23" s="68">
        <f t="shared" si="3"/>
        <v>0.57291666666666596</v>
      </c>
      <c r="V23" s="227">
        <f t="shared" si="4"/>
        <v>0</v>
      </c>
      <c r="W23" s="227">
        <f t="shared" si="5"/>
        <v>0.57291666666666596</v>
      </c>
      <c r="X23" s="69"/>
      <c r="Y23" s="6"/>
      <c r="Z23" s="240">
        <f>SUM(($J$13+C23)+($L$13-E22))</f>
        <v>0.5625</v>
      </c>
      <c r="AB23" s="229"/>
    </row>
    <row r="24" spans="1:28">
      <c r="A24" s="4"/>
      <c r="B24" s="4"/>
      <c r="C24" s="8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76">
        <f>SUM(S16:S20,S22:S23)*24</f>
        <v>83.666666666666686</v>
      </c>
      <c r="T24" s="77">
        <f>SUM(T16:T20,T22:T23)</f>
        <v>78</v>
      </c>
      <c r="U24" s="6"/>
      <c r="V24" s="4"/>
      <c r="W24" s="78">
        <f>SUM(W16:W20,W22:W23)*24</f>
        <v>84.333333333333314</v>
      </c>
      <c r="X24" s="79"/>
      <c r="Y24" s="79"/>
      <c r="Z24" s="19"/>
    </row>
    <row r="25" spans="1:2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7" spans="1:28">
      <c r="B27" s="247" t="s">
        <v>147</v>
      </c>
      <c r="C27" s="220">
        <v>0.38194444444444398</v>
      </c>
      <c r="D27" s="71" t="s">
        <v>110</v>
      </c>
      <c r="E27" s="50">
        <v>0.88541666666666696</v>
      </c>
      <c r="F27" s="230">
        <f>(E27-C27)</f>
        <v>0.50347222222222299</v>
      </c>
      <c r="G27" s="71"/>
      <c r="H27" s="71" t="s">
        <v>110</v>
      </c>
      <c r="I27" s="72"/>
      <c r="J27" s="70"/>
      <c r="K27" s="70" t="s">
        <v>110</v>
      </c>
      <c r="L27" s="66"/>
      <c r="M27" s="224">
        <v>0.51388888888888895</v>
      </c>
      <c r="N27" s="70" t="s">
        <v>110</v>
      </c>
      <c r="O27" s="70">
        <v>0.59027777777777801</v>
      </c>
      <c r="P27" s="224"/>
      <c r="Q27" s="70" t="s">
        <v>110</v>
      </c>
      <c r="R27" s="66"/>
      <c r="S27" s="225">
        <f>(F27-((I27-G27)))</f>
        <v>0.50347222222222299</v>
      </c>
      <c r="T27" s="226">
        <f>(F27-((I27-G27)+(L27-J27)+(O27-M27)+(R27-P27)))*24</f>
        <v>10.250000000000014</v>
      </c>
      <c r="U27" s="73">
        <f>(($J$13+C27)+($L$13-E27))</f>
        <v>0.49652777777777701</v>
      </c>
      <c r="V27" s="227">
        <f>(I27-G27)</f>
        <v>0</v>
      </c>
      <c r="W27" s="227">
        <f>(V27+U27)</f>
        <v>0.49652777777777701</v>
      </c>
      <c r="X27" s="69"/>
      <c r="Y27" s="62"/>
      <c r="Z27" s="228">
        <v>0.56597222222222199</v>
      </c>
      <c r="AB27" s="229"/>
    </row>
    <row r="28" spans="1:28">
      <c r="B28" s="247" t="s">
        <v>149</v>
      </c>
      <c r="C28" s="220">
        <v>0.38194444444444398</v>
      </c>
      <c r="D28" s="71" t="s">
        <v>110</v>
      </c>
      <c r="E28" s="50">
        <v>0.88541666666666696</v>
      </c>
      <c r="F28" s="230">
        <f>(E28-C28)</f>
        <v>0.50347222222222299</v>
      </c>
      <c r="G28" s="71"/>
      <c r="H28" s="71" t="s">
        <v>110</v>
      </c>
      <c r="I28" s="72"/>
      <c r="J28" s="70"/>
      <c r="K28" s="70" t="s">
        <v>110</v>
      </c>
      <c r="L28" s="66"/>
      <c r="M28" s="224">
        <v>0.51388888888888895</v>
      </c>
      <c r="N28" s="70" t="s">
        <v>110</v>
      </c>
      <c r="O28" s="70">
        <v>0.59027777777777801</v>
      </c>
      <c r="P28" s="224"/>
      <c r="Q28" s="70" t="s">
        <v>110</v>
      </c>
      <c r="R28" s="66"/>
      <c r="S28" s="225">
        <f>(F28-((I28-G28)))</f>
        <v>0.50347222222222299</v>
      </c>
      <c r="T28" s="226">
        <f>(F28-((I28-G28)+(L28-J28)+(O28-M28)+(R28-P28)))*24</f>
        <v>10.250000000000014</v>
      </c>
      <c r="U28" s="73">
        <f>(($J$13+C28)+($L$13-E28))</f>
        <v>0.49652777777777701</v>
      </c>
      <c r="V28" s="227">
        <f>(I28-G28)</f>
        <v>0</v>
      </c>
      <c r="W28" s="227">
        <f>(V28+U28)</f>
        <v>0.49652777777777701</v>
      </c>
      <c r="X28" s="69"/>
      <c r="Y28" s="62"/>
      <c r="Z28" s="228">
        <f>SUM(($J$13+C28)+($L$13-E21))</f>
        <v>0.48958333333333293</v>
      </c>
      <c r="AB28" s="229"/>
    </row>
    <row r="29" spans="1:28">
      <c r="B29" s="247" t="s">
        <v>188</v>
      </c>
      <c r="C29" s="220">
        <v>0.38194444444444398</v>
      </c>
      <c r="D29" s="71" t="s">
        <v>110</v>
      </c>
      <c r="E29" s="50">
        <v>0.88541666666666696</v>
      </c>
      <c r="F29" s="230">
        <f>(E29-C29)</f>
        <v>0.50347222222222299</v>
      </c>
      <c r="G29" s="71">
        <v>0.51388888888888895</v>
      </c>
      <c r="H29" s="71" t="s">
        <v>110</v>
      </c>
      <c r="I29" s="72">
        <v>0.59027777777777801</v>
      </c>
      <c r="J29" s="70"/>
      <c r="K29" s="70" t="s">
        <v>110</v>
      </c>
      <c r="L29" s="66"/>
      <c r="M29" s="224"/>
      <c r="N29" s="70" t="s">
        <v>110</v>
      </c>
      <c r="O29" s="70"/>
      <c r="P29" s="224"/>
      <c r="Q29" s="70" t="s">
        <v>110</v>
      </c>
      <c r="R29" s="66"/>
      <c r="S29" s="225">
        <f>(F29-((I29-G29)))</f>
        <v>0.42708333333333393</v>
      </c>
      <c r="T29" s="226">
        <f>(F29-((I29-G29)+(L29-J29)+(O29-M29)+(R29-P29)))*24</f>
        <v>10.250000000000014</v>
      </c>
      <c r="U29" s="73">
        <f>(($J$13+C29)+($L$13-E29))</f>
        <v>0.49652777777777701</v>
      </c>
      <c r="V29" s="227">
        <f>(I29-G29)</f>
        <v>7.6388888888889062E-2</v>
      </c>
      <c r="W29" s="227">
        <f>(V29+U29)</f>
        <v>0.57291666666666607</v>
      </c>
      <c r="X29" s="69"/>
      <c r="Y29" s="62"/>
      <c r="Z29" s="228">
        <f>SUM(($J$13+C29)+($L$13-E20))</f>
        <v>0.88888888888888795</v>
      </c>
      <c r="AB29" s="229"/>
    </row>
    <row r="30" spans="1:28">
      <c r="C30" s="4"/>
    </row>
    <row r="32" spans="1:28">
      <c r="A32" s="4"/>
      <c r="B32" s="4"/>
      <c r="C32" s="35" t="s">
        <v>132</v>
      </c>
      <c r="D32" s="4"/>
      <c r="E32" s="4"/>
      <c r="F32" s="4"/>
      <c r="G32" s="4"/>
      <c r="H32" s="4"/>
      <c r="I32" s="4"/>
      <c r="J32" s="4"/>
      <c r="K32" s="4"/>
      <c r="L32" s="4"/>
      <c r="M32" s="36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8" hidden="1">
      <c r="A33" s="4"/>
      <c r="B33" s="4"/>
      <c r="C33" s="4"/>
      <c r="D33" s="4"/>
      <c r="E33" s="4"/>
      <c r="F33" s="4"/>
      <c r="G33" s="4"/>
      <c r="H33" s="4"/>
      <c r="I33" s="4"/>
      <c r="J33" s="36">
        <v>0</v>
      </c>
      <c r="K33" s="4"/>
      <c r="L33" s="36">
        <v>1</v>
      </c>
      <c r="M33" s="36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8">
      <c r="A34" s="4"/>
      <c r="B34" s="37"/>
      <c r="C34" s="217"/>
      <c r="D34" s="38"/>
      <c r="E34" s="39" t="s">
        <v>91</v>
      </c>
      <c r="F34" s="40"/>
      <c r="G34" s="41"/>
      <c r="H34" s="42" t="s">
        <v>92</v>
      </c>
      <c r="I34" s="40"/>
      <c r="J34" s="43"/>
      <c r="K34" s="43" t="s">
        <v>93</v>
      </c>
      <c r="L34" s="44"/>
      <c r="M34" s="218"/>
      <c r="N34" s="43" t="s">
        <v>93</v>
      </c>
      <c r="O34" s="43"/>
      <c r="P34" s="218"/>
      <c r="Q34" s="43" t="s">
        <v>94</v>
      </c>
      <c r="R34" s="43"/>
      <c r="S34" s="219" t="s">
        <v>95</v>
      </c>
      <c r="T34" s="45" t="s">
        <v>96</v>
      </c>
      <c r="U34" s="217"/>
      <c r="V34" s="39" t="s">
        <v>97</v>
      </c>
      <c r="W34" s="45"/>
      <c r="X34" s="10"/>
      <c r="Y34" s="10"/>
      <c r="Z34" s="46" t="s">
        <v>98</v>
      </c>
      <c r="AB34" s="47" t="s">
        <v>83</v>
      </c>
    </row>
    <row r="35" spans="1:28">
      <c r="A35" s="4"/>
      <c r="B35" s="48" t="s">
        <v>99</v>
      </c>
      <c r="C35" s="220"/>
      <c r="D35" s="49" t="s">
        <v>100</v>
      </c>
      <c r="E35" s="50"/>
      <c r="F35" s="221" t="s">
        <v>101</v>
      </c>
      <c r="G35" s="51" t="s">
        <v>102</v>
      </c>
      <c r="H35" s="51"/>
      <c r="I35" s="52" t="s">
        <v>102</v>
      </c>
      <c r="J35" s="222" t="s">
        <v>102</v>
      </c>
      <c r="K35" s="53"/>
      <c r="L35" s="53" t="s">
        <v>102</v>
      </c>
      <c r="M35" s="222" t="s">
        <v>102</v>
      </c>
      <c r="N35" s="53"/>
      <c r="O35" s="53" t="s">
        <v>102</v>
      </c>
      <c r="P35" s="222" t="s">
        <v>102</v>
      </c>
      <c r="Q35" s="53"/>
      <c r="R35" s="54" t="s">
        <v>102</v>
      </c>
      <c r="S35" s="48" t="s">
        <v>103</v>
      </c>
      <c r="T35" s="223" t="s">
        <v>104</v>
      </c>
      <c r="U35" s="223" t="s">
        <v>105</v>
      </c>
      <c r="V35" s="223" t="s">
        <v>106</v>
      </c>
      <c r="W35" s="223" t="s">
        <v>107</v>
      </c>
      <c r="X35" s="55"/>
      <c r="Y35" s="56"/>
      <c r="Z35" s="57" t="s">
        <v>108</v>
      </c>
      <c r="AB35" s="58"/>
    </row>
    <row r="36" spans="1:28">
      <c r="A36" s="4"/>
      <c r="B36" s="116" t="s">
        <v>109</v>
      </c>
      <c r="C36" s="60">
        <v>0.24652777777777801</v>
      </c>
      <c r="D36" s="61" t="s">
        <v>110</v>
      </c>
      <c r="E36" s="62">
        <v>0.82986111111111105</v>
      </c>
      <c r="F36" s="63">
        <f t="shared" ref="F36:F43" si="6">(E36-C36)</f>
        <v>0.58333333333333304</v>
      </c>
      <c r="G36" s="61">
        <v>0.45486111111111099</v>
      </c>
      <c r="H36" s="61" t="s">
        <v>110</v>
      </c>
      <c r="I36" s="64">
        <v>0.51041666666666696</v>
      </c>
      <c r="J36" s="65"/>
      <c r="K36" s="65" t="s">
        <v>110</v>
      </c>
      <c r="L36" s="66"/>
      <c r="M36" s="224"/>
      <c r="N36" s="65" t="s">
        <v>110</v>
      </c>
      <c r="O36" s="65"/>
      <c r="P36" s="67"/>
      <c r="Q36" s="65" t="s">
        <v>110</v>
      </c>
      <c r="R36" s="66"/>
      <c r="S36" s="225">
        <f t="shared" ref="S36:S43" si="7">(F36-((I36-G36)))</f>
        <v>0.52777777777777701</v>
      </c>
      <c r="T36" s="226">
        <f t="shared" ref="T36:T43" si="8">(F36-((I36-G36)+(L36-J36)+(O36-M36)+(R36-P36)))*24</f>
        <v>12.666666666666648</v>
      </c>
      <c r="U36" s="68">
        <f t="shared" ref="U36:U43" si="9">(($J$13+C36)+($L$13-E36))</f>
        <v>0.41666666666666696</v>
      </c>
      <c r="V36" s="227">
        <f t="shared" ref="V36:V43" si="10">(I36-G36)</f>
        <v>5.5555555555555969E-2</v>
      </c>
      <c r="W36" s="227">
        <f t="shared" ref="W36:W43" si="11">(V36+U36)</f>
        <v>0.47222222222222293</v>
      </c>
      <c r="X36" s="69"/>
      <c r="Y36" s="62"/>
      <c r="Z36" s="228">
        <f>SUM(($J$13+C36)+($L$13-E43))</f>
        <v>0.4375</v>
      </c>
      <c r="AB36" s="229"/>
    </row>
    <row r="37" spans="1:28">
      <c r="A37" s="4"/>
      <c r="B37" s="242" t="s">
        <v>111</v>
      </c>
      <c r="C37" s="220">
        <v>0.25347222222222199</v>
      </c>
      <c r="D37" s="71" t="s">
        <v>110</v>
      </c>
      <c r="E37" s="50">
        <v>0.82986111111111105</v>
      </c>
      <c r="F37" s="230">
        <f t="shared" si="6"/>
        <v>0.57638888888888906</v>
      </c>
      <c r="G37" s="71"/>
      <c r="H37" s="71" t="s">
        <v>110</v>
      </c>
      <c r="I37" s="72"/>
      <c r="J37" s="70"/>
      <c r="K37" s="70" t="s">
        <v>110</v>
      </c>
      <c r="L37" s="66"/>
      <c r="M37" s="224"/>
      <c r="N37" s="70" t="s">
        <v>110</v>
      </c>
      <c r="O37" s="70"/>
      <c r="P37" s="224">
        <v>0.48263888888888901</v>
      </c>
      <c r="Q37" s="70" t="s">
        <v>110</v>
      </c>
      <c r="R37" s="66">
        <v>0.51041666666666696</v>
      </c>
      <c r="S37" s="225">
        <f t="shared" si="7"/>
        <v>0.57638888888888906</v>
      </c>
      <c r="T37" s="226">
        <f t="shared" si="8"/>
        <v>13.166666666666668</v>
      </c>
      <c r="U37" s="73">
        <f t="shared" si="9"/>
        <v>0.42361111111111094</v>
      </c>
      <c r="V37" s="227">
        <f t="shared" si="10"/>
        <v>0</v>
      </c>
      <c r="W37" s="227">
        <f t="shared" si="11"/>
        <v>0.42361111111111094</v>
      </c>
      <c r="X37" s="69"/>
      <c r="Y37" s="62"/>
      <c r="Z37" s="228">
        <f>SUM(($J$13+C37)+($L$13-E36))</f>
        <v>0.42361111111111094</v>
      </c>
      <c r="AB37" s="229"/>
    </row>
    <row r="38" spans="1:28">
      <c r="A38" s="4"/>
      <c r="B38" s="116" t="s">
        <v>112</v>
      </c>
      <c r="C38" s="60">
        <v>0.24652777777777801</v>
      </c>
      <c r="D38" s="61" t="s">
        <v>110</v>
      </c>
      <c r="E38" s="62">
        <v>0.82986111111111105</v>
      </c>
      <c r="F38" s="63">
        <f t="shared" si="6"/>
        <v>0.58333333333333304</v>
      </c>
      <c r="G38" s="61">
        <v>0.45486111111111099</v>
      </c>
      <c r="H38" s="61" t="s">
        <v>110</v>
      </c>
      <c r="I38" s="64">
        <v>0.51041666666666696</v>
      </c>
      <c r="J38" s="70"/>
      <c r="K38" s="65" t="s">
        <v>110</v>
      </c>
      <c r="L38" s="66"/>
      <c r="M38" s="224"/>
      <c r="N38" s="65" t="s">
        <v>110</v>
      </c>
      <c r="O38" s="70"/>
      <c r="P38" s="67"/>
      <c r="Q38" s="65" t="s">
        <v>110</v>
      </c>
      <c r="R38" s="66"/>
      <c r="S38" s="225">
        <f t="shared" si="7"/>
        <v>0.52777777777777701</v>
      </c>
      <c r="T38" s="226">
        <f t="shared" si="8"/>
        <v>12.666666666666648</v>
      </c>
      <c r="U38" s="68">
        <f t="shared" si="9"/>
        <v>0.41666666666666696</v>
      </c>
      <c r="V38" s="227">
        <f t="shared" si="10"/>
        <v>5.5555555555555969E-2</v>
      </c>
      <c r="W38" s="227">
        <f t="shared" si="11"/>
        <v>0.47222222222222293</v>
      </c>
      <c r="X38" s="69"/>
      <c r="Y38" s="62"/>
      <c r="Z38" s="228">
        <f>SUM(($J$13+C38)+($L$13-E37))</f>
        <v>0.41666666666666696</v>
      </c>
      <c r="AB38" s="229"/>
    </row>
    <row r="39" spans="1:28">
      <c r="A39" s="4"/>
      <c r="B39" s="242" t="s">
        <v>113</v>
      </c>
      <c r="C39" s="220">
        <v>0.25347222222222199</v>
      </c>
      <c r="D39" s="71" t="s">
        <v>110</v>
      </c>
      <c r="E39" s="50">
        <v>0.82986111111111105</v>
      </c>
      <c r="F39" s="230">
        <f t="shared" si="6"/>
        <v>0.57638888888888906</v>
      </c>
      <c r="G39" s="71"/>
      <c r="H39" s="71" t="s">
        <v>110</v>
      </c>
      <c r="I39" s="72"/>
      <c r="J39" s="70"/>
      <c r="K39" s="70" t="s">
        <v>110</v>
      </c>
      <c r="L39" s="66"/>
      <c r="M39" s="224"/>
      <c r="N39" s="70" t="s">
        <v>110</v>
      </c>
      <c r="O39" s="70"/>
      <c r="P39" s="224">
        <v>0.48263888888888901</v>
      </c>
      <c r="Q39" s="70" t="s">
        <v>110</v>
      </c>
      <c r="R39" s="66">
        <v>0.51041666666666696</v>
      </c>
      <c r="S39" s="225">
        <f t="shared" si="7"/>
        <v>0.57638888888888906</v>
      </c>
      <c r="T39" s="226">
        <f t="shared" si="8"/>
        <v>13.166666666666668</v>
      </c>
      <c r="U39" s="73">
        <f t="shared" si="9"/>
        <v>0.42361111111111094</v>
      </c>
      <c r="V39" s="227">
        <f t="shared" si="10"/>
        <v>0</v>
      </c>
      <c r="W39" s="227">
        <f t="shared" si="11"/>
        <v>0.42361111111111094</v>
      </c>
      <c r="X39" s="69"/>
      <c r="Y39" s="62"/>
      <c r="Z39" s="228">
        <f>SUM(($J$13+C39)+($L$13-E38))</f>
        <v>0.42361111111111094</v>
      </c>
      <c r="AB39" s="229"/>
    </row>
    <row r="40" spans="1:28">
      <c r="A40" s="4"/>
      <c r="B40" s="243" t="s">
        <v>115</v>
      </c>
      <c r="C40" s="87">
        <v>0.25347222222222199</v>
      </c>
      <c r="D40" s="88" t="s">
        <v>110</v>
      </c>
      <c r="E40" s="29">
        <v>0.49305555555555602</v>
      </c>
      <c r="F40" s="89">
        <f t="shared" si="6"/>
        <v>0.23958333333333404</v>
      </c>
      <c r="G40" s="88"/>
      <c r="H40" s="88" t="s">
        <v>110</v>
      </c>
      <c r="I40" s="90"/>
      <c r="J40" s="235"/>
      <c r="K40" s="91" t="s">
        <v>110</v>
      </c>
      <c r="L40" s="236"/>
      <c r="M40" s="237"/>
      <c r="N40" s="91" t="s">
        <v>110</v>
      </c>
      <c r="O40" s="235"/>
      <c r="P40" s="237"/>
      <c r="Q40" s="235" t="s">
        <v>110</v>
      </c>
      <c r="R40" s="236"/>
      <c r="S40" s="238">
        <f t="shared" si="7"/>
        <v>0.23958333333333404</v>
      </c>
      <c r="T40" s="239">
        <f t="shared" si="8"/>
        <v>5.7500000000000169</v>
      </c>
      <c r="U40" s="93">
        <f t="shared" si="9"/>
        <v>0.76041666666666596</v>
      </c>
      <c r="V40" s="231">
        <f t="shared" si="10"/>
        <v>0</v>
      </c>
      <c r="W40" s="231">
        <f t="shared" si="11"/>
        <v>0.76041666666666596</v>
      </c>
      <c r="X40" s="69"/>
      <c r="Y40" s="62"/>
      <c r="Z40" s="240">
        <f>SUM(($J$13+C40)+($L$13-E39))</f>
        <v>0.42361111111111094</v>
      </c>
      <c r="AB40" s="229"/>
    </row>
    <row r="41" spans="1:28">
      <c r="A41" s="4"/>
      <c r="B41" s="120" t="s">
        <v>115</v>
      </c>
      <c r="C41" s="95">
        <v>0.5</v>
      </c>
      <c r="D41" s="96" t="s">
        <v>110</v>
      </c>
      <c r="E41" s="121">
        <v>0.89236111111111105</v>
      </c>
      <c r="F41" s="97">
        <f t="shared" si="6"/>
        <v>0.39236111111111105</v>
      </c>
      <c r="G41" s="96"/>
      <c r="H41" s="96" t="s">
        <v>110</v>
      </c>
      <c r="I41" s="98"/>
      <c r="J41" s="99"/>
      <c r="K41" s="99" t="s">
        <v>110</v>
      </c>
      <c r="L41" s="100"/>
      <c r="M41" s="101"/>
      <c r="N41" s="99" t="s">
        <v>110</v>
      </c>
      <c r="O41" s="99"/>
      <c r="P41" s="101"/>
      <c r="Q41" s="99" t="s">
        <v>110</v>
      </c>
      <c r="R41" s="100"/>
      <c r="S41" s="102">
        <f t="shared" si="7"/>
        <v>0.39236111111111105</v>
      </c>
      <c r="T41" s="103">
        <f t="shared" si="8"/>
        <v>9.4166666666666643</v>
      </c>
      <c r="U41" s="104">
        <f t="shared" si="9"/>
        <v>0.60763888888888895</v>
      </c>
      <c r="V41" s="94">
        <f t="shared" si="10"/>
        <v>0</v>
      </c>
      <c r="W41" s="94">
        <f t="shared" si="11"/>
        <v>0.60763888888888895</v>
      </c>
      <c r="X41" s="69"/>
      <c r="Y41" s="62"/>
      <c r="Z41" s="105">
        <f>SUM(($J$13+C41)+($L$13-E32))</f>
        <v>1.5</v>
      </c>
      <c r="AB41" s="229"/>
    </row>
    <row r="42" spans="1:28">
      <c r="A42" s="4"/>
      <c r="B42" s="116" t="s">
        <v>116</v>
      </c>
      <c r="C42" s="74">
        <v>0.31944444444444398</v>
      </c>
      <c r="D42" s="61" t="s">
        <v>110</v>
      </c>
      <c r="E42" s="62">
        <v>0.81944444444444398</v>
      </c>
      <c r="F42" s="63">
        <f t="shared" si="6"/>
        <v>0.5</v>
      </c>
      <c r="G42" s="61"/>
      <c r="H42" s="61" t="s">
        <v>110</v>
      </c>
      <c r="I42" s="64"/>
      <c r="J42" s="65"/>
      <c r="K42" s="65" t="s">
        <v>110</v>
      </c>
      <c r="L42" s="75"/>
      <c r="M42" s="67">
        <v>0.53819444444444398</v>
      </c>
      <c r="N42" s="65" t="s">
        <v>110</v>
      </c>
      <c r="O42" s="65">
        <v>0.64236111111111105</v>
      </c>
      <c r="P42" s="67"/>
      <c r="Q42" s="65" t="s">
        <v>110</v>
      </c>
      <c r="R42" s="66"/>
      <c r="S42" s="225">
        <f t="shared" si="7"/>
        <v>0.5</v>
      </c>
      <c r="T42" s="226">
        <f t="shared" si="8"/>
        <v>9.4999999999999893</v>
      </c>
      <c r="U42" s="68">
        <f t="shared" si="9"/>
        <v>0.5</v>
      </c>
      <c r="V42" s="227">
        <f t="shared" si="10"/>
        <v>0</v>
      </c>
      <c r="W42" s="227">
        <f t="shared" si="11"/>
        <v>0.5</v>
      </c>
      <c r="X42" s="69"/>
      <c r="Y42" s="62"/>
      <c r="Z42" s="228">
        <f>SUM(($J$13+C42)+($L$13-E41))</f>
        <v>0.42708333333333293</v>
      </c>
      <c r="AB42" s="229"/>
    </row>
    <row r="43" spans="1:28">
      <c r="A43" s="4"/>
      <c r="B43" s="242" t="s">
        <v>118</v>
      </c>
      <c r="C43" s="74">
        <v>0.38194444444444398</v>
      </c>
      <c r="D43" s="61" t="s">
        <v>110</v>
      </c>
      <c r="E43" s="61">
        <v>0.80902777777777801</v>
      </c>
      <c r="F43" s="63">
        <f t="shared" si="6"/>
        <v>0.42708333333333404</v>
      </c>
      <c r="G43" s="61"/>
      <c r="H43" s="61" t="s">
        <v>110</v>
      </c>
      <c r="I43" s="64"/>
      <c r="J43" s="70"/>
      <c r="K43" s="70" t="s">
        <v>110</v>
      </c>
      <c r="L43" s="66"/>
      <c r="M43" s="224">
        <v>0.51388888888888895</v>
      </c>
      <c r="N43" s="70" t="s">
        <v>110</v>
      </c>
      <c r="O43" s="70">
        <v>0.59027777777777801</v>
      </c>
      <c r="P43" s="224"/>
      <c r="Q43" s="70" t="s">
        <v>110</v>
      </c>
      <c r="R43" s="66"/>
      <c r="S43" s="225">
        <f t="shared" si="7"/>
        <v>0.42708333333333404</v>
      </c>
      <c r="T43" s="226">
        <f t="shared" si="8"/>
        <v>8.4166666666666785</v>
      </c>
      <c r="U43" s="68">
        <f t="shared" si="9"/>
        <v>0.57291666666666596</v>
      </c>
      <c r="V43" s="227">
        <f t="shared" si="10"/>
        <v>0</v>
      </c>
      <c r="W43" s="227">
        <f t="shared" si="11"/>
        <v>0.57291666666666596</v>
      </c>
      <c r="X43" s="69"/>
      <c r="Y43" s="6"/>
      <c r="Z43" s="240">
        <f>SUM(($J$13+C43)+($L$13-E42))</f>
        <v>0.5625</v>
      </c>
      <c r="AB43" s="229"/>
    </row>
    <row r="44" spans="1:28">
      <c r="A44" s="4"/>
      <c r="B44" s="4"/>
      <c r="C44" s="8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76">
        <f>SUM(S36:S40,S42:S43)*24</f>
        <v>81</v>
      </c>
      <c r="T44" s="77">
        <f>SUM(T36:T40,T42:T43)</f>
        <v>75.333333333333314</v>
      </c>
      <c r="U44" s="6"/>
      <c r="V44" s="4"/>
      <c r="W44" s="78">
        <f>SUM(W36:W40,W42:W43)*24</f>
        <v>87</v>
      </c>
      <c r="X44" s="79"/>
      <c r="Y44" s="79"/>
      <c r="Z44" s="19"/>
    </row>
    <row r="45" spans="1:2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6"/>
      <c r="U45" s="6"/>
      <c r="V45" s="4"/>
      <c r="W45" s="4"/>
      <c r="X45" s="4"/>
      <c r="Y45" s="4"/>
      <c r="Z45" s="4"/>
    </row>
    <row r="47" spans="1:28">
      <c r="B47" s="247" t="s">
        <v>151</v>
      </c>
      <c r="C47" s="220">
        <v>0.38194444444444398</v>
      </c>
      <c r="D47" s="71" t="s">
        <v>110</v>
      </c>
      <c r="E47" s="50">
        <v>0.88541666666666696</v>
      </c>
      <c r="F47" s="230">
        <f>(E47-C47)</f>
        <v>0.50347222222222299</v>
      </c>
      <c r="G47" s="71"/>
      <c r="H47" s="71" t="s">
        <v>110</v>
      </c>
      <c r="I47" s="72"/>
      <c r="J47" s="70"/>
      <c r="K47" s="70" t="s">
        <v>110</v>
      </c>
      <c r="L47" s="66"/>
      <c r="M47" s="224">
        <v>0.51388888888888895</v>
      </c>
      <c r="N47" s="70" t="s">
        <v>110</v>
      </c>
      <c r="O47" s="70">
        <v>0.59027777777777801</v>
      </c>
      <c r="P47" s="224"/>
      <c r="Q47" s="70" t="s">
        <v>110</v>
      </c>
      <c r="R47" s="66"/>
      <c r="S47" s="225">
        <f>(F47-((I47-G47)))</f>
        <v>0.50347222222222299</v>
      </c>
      <c r="T47" s="226">
        <f>(F47-((I47-G47)+(L47-J47)+(O47-M47)+(R47-P47)))*24</f>
        <v>10.250000000000014</v>
      </c>
      <c r="U47" s="73">
        <f>(($J$13+C47)+($L$13-E47))</f>
        <v>0.49652777777777701</v>
      </c>
      <c r="V47" s="227">
        <f>(I47-G47)</f>
        <v>0</v>
      </c>
      <c r="W47" s="227">
        <f>(V47+U47)</f>
        <v>0.49652777777777701</v>
      </c>
      <c r="X47" s="69"/>
      <c r="Y47" s="62"/>
      <c r="Z47" s="228">
        <f>SUM(($J$13+C47)+($L$13-E38))</f>
        <v>0.55208333333333293</v>
      </c>
      <c r="AB47" s="229"/>
    </row>
    <row r="50" spans="1:28">
      <c r="A50" s="4"/>
      <c r="B50" s="4"/>
      <c r="C50" s="35" t="s">
        <v>133</v>
      </c>
      <c r="D50" s="4"/>
      <c r="E50" s="4"/>
      <c r="F50" s="4"/>
      <c r="G50" s="4"/>
      <c r="H50" s="4"/>
      <c r="I50" s="4"/>
      <c r="J50" s="4"/>
      <c r="K50" s="4"/>
      <c r="L50" s="4"/>
      <c r="M50" s="36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8" hidden="1">
      <c r="A51" s="4"/>
      <c r="B51" s="4"/>
      <c r="C51" s="4"/>
      <c r="D51" s="4"/>
      <c r="E51" s="4"/>
      <c r="F51" s="4"/>
      <c r="G51" s="4"/>
      <c r="H51" s="4"/>
      <c r="I51" s="4"/>
      <c r="J51" s="36">
        <v>0</v>
      </c>
      <c r="K51" s="4"/>
      <c r="L51" s="36">
        <v>1</v>
      </c>
      <c r="M51" s="3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8">
      <c r="A52" s="4"/>
      <c r="B52" s="37"/>
      <c r="C52" s="217"/>
      <c r="D52" s="38"/>
      <c r="E52" s="39" t="s">
        <v>91</v>
      </c>
      <c r="F52" s="40"/>
      <c r="G52" s="41"/>
      <c r="H52" s="42" t="s">
        <v>92</v>
      </c>
      <c r="I52" s="40"/>
      <c r="J52" s="43"/>
      <c r="K52" s="43" t="s">
        <v>93</v>
      </c>
      <c r="L52" s="44"/>
      <c r="M52" s="218"/>
      <c r="N52" s="43" t="s">
        <v>93</v>
      </c>
      <c r="O52" s="43"/>
      <c r="P52" s="218"/>
      <c r="Q52" s="43" t="s">
        <v>94</v>
      </c>
      <c r="R52" s="43"/>
      <c r="S52" s="219" t="s">
        <v>95</v>
      </c>
      <c r="T52" s="45" t="s">
        <v>96</v>
      </c>
      <c r="U52" s="217"/>
      <c r="V52" s="39" t="s">
        <v>97</v>
      </c>
      <c r="W52" s="45"/>
      <c r="X52" s="10"/>
      <c r="Y52" s="10"/>
      <c r="Z52" s="46" t="s">
        <v>98</v>
      </c>
      <c r="AB52" s="47" t="s">
        <v>83</v>
      </c>
    </row>
    <row r="53" spans="1:28">
      <c r="A53" s="4"/>
      <c r="B53" s="48" t="s">
        <v>99</v>
      </c>
      <c r="C53" s="220"/>
      <c r="D53" s="49" t="s">
        <v>100</v>
      </c>
      <c r="E53" s="50"/>
      <c r="F53" s="221" t="s">
        <v>101</v>
      </c>
      <c r="G53" s="51" t="s">
        <v>102</v>
      </c>
      <c r="H53" s="51"/>
      <c r="I53" s="52" t="s">
        <v>102</v>
      </c>
      <c r="J53" s="222" t="s">
        <v>102</v>
      </c>
      <c r="K53" s="53"/>
      <c r="L53" s="53" t="s">
        <v>102</v>
      </c>
      <c r="M53" s="222" t="s">
        <v>102</v>
      </c>
      <c r="N53" s="53"/>
      <c r="O53" s="53" t="s">
        <v>102</v>
      </c>
      <c r="P53" s="222" t="s">
        <v>102</v>
      </c>
      <c r="Q53" s="53"/>
      <c r="R53" s="54" t="s">
        <v>102</v>
      </c>
      <c r="S53" s="48" t="s">
        <v>103</v>
      </c>
      <c r="T53" s="223" t="s">
        <v>104</v>
      </c>
      <c r="U53" s="223" t="s">
        <v>105</v>
      </c>
      <c r="V53" s="223" t="s">
        <v>106</v>
      </c>
      <c r="W53" s="223" t="s">
        <v>107</v>
      </c>
      <c r="X53" s="55"/>
      <c r="Y53" s="56"/>
      <c r="Z53" s="57" t="s">
        <v>108</v>
      </c>
      <c r="AB53" s="58"/>
    </row>
    <row r="54" spans="1:28">
      <c r="A54" s="4"/>
      <c r="B54" s="116" t="s">
        <v>109</v>
      </c>
      <c r="C54" s="60">
        <v>0.24652777777777801</v>
      </c>
      <c r="D54" s="61" t="s">
        <v>110</v>
      </c>
      <c r="E54" s="62">
        <v>0.82986111111111105</v>
      </c>
      <c r="F54" s="63">
        <f t="shared" ref="F54:F61" si="12">(E54-C54)</f>
        <v>0.58333333333333304</v>
      </c>
      <c r="G54" s="61">
        <v>0.38194444444444442</v>
      </c>
      <c r="H54" s="61" t="s">
        <v>110</v>
      </c>
      <c r="I54" s="64">
        <v>0.51041666666666696</v>
      </c>
      <c r="J54" s="65"/>
      <c r="K54" s="65" t="s">
        <v>110</v>
      </c>
      <c r="L54" s="66"/>
      <c r="M54" s="224"/>
      <c r="N54" s="65" t="s">
        <v>110</v>
      </c>
      <c r="O54" s="65"/>
      <c r="P54" s="67"/>
      <c r="Q54" s="65" t="s">
        <v>110</v>
      </c>
      <c r="R54" s="66"/>
      <c r="S54" s="225">
        <f t="shared" ref="S54:S61" si="13">(F54-((I54-G54)))</f>
        <v>0.45486111111111049</v>
      </c>
      <c r="T54" s="226">
        <f t="shared" ref="T54:T61" si="14">(F54-((I54-G54)+(L54-J54)+(O54-M54)+(R54-P54)))*24</f>
        <v>10.916666666666652</v>
      </c>
      <c r="U54" s="68">
        <f t="shared" ref="U54:U61" si="15">(($J$13+C54)+($L$13-E54))</f>
        <v>0.41666666666666696</v>
      </c>
      <c r="V54" s="227">
        <f t="shared" ref="V54:V61" si="16">(I54-G54)</f>
        <v>0.12847222222222254</v>
      </c>
      <c r="W54" s="227">
        <f t="shared" ref="W54:W61" si="17">(V54+U54)</f>
        <v>0.54513888888888951</v>
      </c>
      <c r="X54" s="69"/>
      <c r="Y54" s="62"/>
      <c r="Z54" s="228">
        <f>SUM(($J$13+C54)+($L$13-E61))</f>
        <v>0.4375</v>
      </c>
      <c r="AB54" s="229"/>
    </row>
    <row r="55" spans="1:28">
      <c r="A55" s="4"/>
      <c r="B55" s="242" t="s">
        <v>111</v>
      </c>
      <c r="C55" s="220">
        <v>0.25347222222222199</v>
      </c>
      <c r="D55" s="71" t="s">
        <v>110</v>
      </c>
      <c r="E55" s="50">
        <v>0.82986111111111105</v>
      </c>
      <c r="F55" s="230">
        <f t="shared" si="12"/>
        <v>0.57638888888888906</v>
      </c>
      <c r="G55" s="71"/>
      <c r="H55" s="71" t="s">
        <v>110</v>
      </c>
      <c r="I55" s="72"/>
      <c r="J55" s="70"/>
      <c r="K55" s="70" t="s">
        <v>110</v>
      </c>
      <c r="L55" s="66"/>
      <c r="M55" s="224"/>
      <c r="N55" s="70" t="s">
        <v>110</v>
      </c>
      <c r="O55" s="70"/>
      <c r="P55" s="224">
        <v>0.48263888888888901</v>
      </c>
      <c r="Q55" s="70" t="s">
        <v>110</v>
      </c>
      <c r="R55" s="66">
        <v>0.51041666666666696</v>
      </c>
      <c r="S55" s="225">
        <f t="shared" si="13"/>
        <v>0.57638888888888906</v>
      </c>
      <c r="T55" s="226">
        <f t="shared" si="14"/>
        <v>13.166666666666668</v>
      </c>
      <c r="U55" s="73">
        <f t="shared" si="15"/>
        <v>0.42361111111111094</v>
      </c>
      <c r="V55" s="227">
        <f t="shared" si="16"/>
        <v>0</v>
      </c>
      <c r="W55" s="227">
        <f t="shared" si="17"/>
        <v>0.42361111111111094</v>
      </c>
      <c r="X55" s="69"/>
      <c r="Y55" s="62"/>
      <c r="Z55" s="228">
        <f>SUM(($J$13+C55)+($L$13-E54))</f>
        <v>0.42361111111111094</v>
      </c>
      <c r="AB55" s="229"/>
    </row>
    <row r="56" spans="1:28">
      <c r="A56" s="4"/>
      <c r="B56" s="116" t="s">
        <v>112</v>
      </c>
      <c r="C56" s="60">
        <v>0.24652777777777801</v>
      </c>
      <c r="D56" s="61" t="s">
        <v>110</v>
      </c>
      <c r="E56" s="62">
        <v>0.82986111111111105</v>
      </c>
      <c r="F56" s="63">
        <f t="shared" si="12"/>
        <v>0.58333333333333304</v>
      </c>
      <c r="G56" s="61">
        <v>0.38194444444444442</v>
      </c>
      <c r="H56" s="61" t="s">
        <v>110</v>
      </c>
      <c r="I56" s="64">
        <v>0.51041666666666696</v>
      </c>
      <c r="J56" s="70"/>
      <c r="K56" s="65" t="s">
        <v>110</v>
      </c>
      <c r="L56" s="66"/>
      <c r="M56" s="224"/>
      <c r="N56" s="65" t="s">
        <v>110</v>
      </c>
      <c r="O56" s="70"/>
      <c r="P56" s="67"/>
      <c r="Q56" s="65" t="s">
        <v>110</v>
      </c>
      <c r="R56" s="66"/>
      <c r="S56" s="225">
        <f t="shared" si="13"/>
        <v>0.45486111111111049</v>
      </c>
      <c r="T56" s="226">
        <f t="shared" si="14"/>
        <v>10.916666666666652</v>
      </c>
      <c r="U56" s="68">
        <f t="shared" si="15"/>
        <v>0.41666666666666696</v>
      </c>
      <c r="V56" s="227">
        <f t="shared" si="16"/>
        <v>0.12847222222222254</v>
      </c>
      <c r="W56" s="227">
        <f t="shared" si="17"/>
        <v>0.54513888888888951</v>
      </c>
      <c r="X56" s="69"/>
      <c r="Y56" s="62"/>
      <c r="Z56" s="228">
        <f>SUM(($J$13+C56)+($L$13-E55))</f>
        <v>0.41666666666666696</v>
      </c>
      <c r="AB56" s="229"/>
    </row>
    <row r="57" spans="1:28">
      <c r="A57" s="4"/>
      <c r="B57" s="242" t="s">
        <v>113</v>
      </c>
      <c r="C57" s="220">
        <v>0.25347222222222199</v>
      </c>
      <c r="D57" s="71" t="s">
        <v>110</v>
      </c>
      <c r="E57" s="50">
        <v>0.82986111111111105</v>
      </c>
      <c r="F57" s="230">
        <f t="shared" si="12"/>
        <v>0.57638888888888906</v>
      </c>
      <c r="G57" s="71"/>
      <c r="H57" s="71" t="s">
        <v>110</v>
      </c>
      <c r="I57" s="72"/>
      <c r="J57" s="70"/>
      <c r="K57" s="70" t="s">
        <v>110</v>
      </c>
      <c r="L57" s="66"/>
      <c r="M57" s="224"/>
      <c r="N57" s="70" t="s">
        <v>110</v>
      </c>
      <c r="O57" s="70"/>
      <c r="P57" s="224">
        <v>0.48263888888888901</v>
      </c>
      <c r="Q57" s="70" t="s">
        <v>110</v>
      </c>
      <c r="R57" s="66">
        <v>0.51041666666666696</v>
      </c>
      <c r="S57" s="225">
        <f t="shared" si="13"/>
        <v>0.57638888888888906</v>
      </c>
      <c r="T57" s="226">
        <f t="shared" si="14"/>
        <v>13.166666666666668</v>
      </c>
      <c r="U57" s="73">
        <f t="shared" si="15"/>
        <v>0.42361111111111094</v>
      </c>
      <c r="V57" s="227">
        <f t="shared" si="16"/>
        <v>0</v>
      </c>
      <c r="W57" s="227">
        <f t="shared" si="17"/>
        <v>0.42361111111111094</v>
      </c>
      <c r="X57" s="69"/>
      <c r="Y57" s="62"/>
      <c r="Z57" s="228">
        <f>SUM(($J$13+C57)+($L$13-E56))</f>
        <v>0.42361111111111094</v>
      </c>
      <c r="AB57" s="229"/>
    </row>
    <row r="58" spans="1:28">
      <c r="A58" s="4"/>
      <c r="B58" s="243" t="s">
        <v>115</v>
      </c>
      <c r="C58" s="87">
        <v>0.25347222222222199</v>
      </c>
      <c r="D58" s="88" t="s">
        <v>110</v>
      </c>
      <c r="E58" s="29">
        <v>0.49305555555555602</v>
      </c>
      <c r="F58" s="89">
        <f t="shared" si="12"/>
        <v>0.23958333333333404</v>
      </c>
      <c r="G58" s="88"/>
      <c r="H58" s="88" t="s">
        <v>110</v>
      </c>
      <c r="I58" s="90"/>
      <c r="J58" s="235"/>
      <c r="K58" s="91" t="s">
        <v>110</v>
      </c>
      <c r="L58" s="236"/>
      <c r="M58" s="237"/>
      <c r="N58" s="91" t="s">
        <v>110</v>
      </c>
      <c r="O58" s="235"/>
      <c r="P58" s="237"/>
      <c r="Q58" s="235" t="s">
        <v>110</v>
      </c>
      <c r="R58" s="236"/>
      <c r="S58" s="238">
        <f t="shared" si="13"/>
        <v>0.23958333333333404</v>
      </c>
      <c r="T58" s="239">
        <f t="shared" si="14"/>
        <v>5.7500000000000169</v>
      </c>
      <c r="U58" s="93">
        <f t="shared" si="15"/>
        <v>0.76041666666666596</v>
      </c>
      <c r="V58" s="231">
        <f t="shared" si="16"/>
        <v>0</v>
      </c>
      <c r="W58" s="231">
        <f t="shared" si="17"/>
        <v>0.76041666666666596</v>
      </c>
      <c r="X58" s="69"/>
      <c r="Y58" s="62"/>
      <c r="Z58" s="240">
        <f>SUM(($J$13+C58)+($L$13-E57))</f>
        <v>0.42361111111111094</v>
      </c>
      <c r="AB58" s="229"/>
    </row>
    <row r="59" spans="1:28">
      <c r="A59" s="4"/>
      <c r="B59" s="120" t="s">
        <v>115</v>
      </c>
      <c r="C59" s="95">
        <v>0.5</v>
      </c>
      <c r="D59" s="96" t="s">
        <v>110</v>
      </c>
      <c r="E59" s="121">
        <v>0.89236111111111105</v>
      </c>
      <c r="F59" s="97">
        <f t="shared" si="12"/>
        <v>0.39236111111111105</v>
      </c>
      <c r="G59" s="96"/>
      <c r="H59" s="96" t="s">
        <v>110</v>
      </c>
      <c r="I59" s="98"/>
      <c r="J59" s="99"/>
      <c r="K59" s="99" t="s">
        <v>110</v>
      </c>
      <c r="L59" s="100"/>
      <c r="M59" s="101"/>
      <c r="N59" s="99" t="s">
        <v>110</v>
      </c>
      <c r="O59" s="99"/>
      <c r="P59" s="101"/>
      <c r="Q59" s="99" t="s">
        <v>110</v>
      </c>
      <c r="R59" s="100"/>
      <c r="S59" s="102">
        <f t="shared" si="13"/>
        <v>0.39236111111111105</v>
      </c>
      <c r="T59" s="103">
        <f t="shared" si="14"/>
        <v>9.4166666666666643</v>
      </c>
      <c r="U59" s="104">
        <f t="shared" si="15"/>
        <v>0.60763888888888895</v>
      </c>
      <c r="V59" s="94">
        <f t="shared" si="16"/>
        <v>0</v>
      </c>
      <c r="W59" s="94">
        <f t="shared" si="17"/>
        <v>0.60763888888888895</v>
      </c>
      <c r="X59" s="69"/>
      <c r="Y59" s="62"/>
      <c r="Z59" s="105">
        <f>SUM(($J$13+C59)+($L$13-E50))</f>
        <v>1.5</v>
      </c>
      <c r="AB59" s="229"/>
    </row>
    <row r="60" spans="1:28">
      <c r="A60" s="4"/>
      <c r="B60" s="116" t="s">
        <v>116</v>
      </c>
      <c r="C60" s="74">
        <v>0.31944444444444398</v>
      </c>
      <c r="D60" s="61" t="s">
        <v>110</v>
      </c>
      <c r="E60" s="62">
        <v>0.81944444444444398</v>
      </c>
      <c r="F60" s="63">
        <f t="shared" si="12"/>
        <v>0.5</v>
      </c>
      <c r="G60" s="61"/>
      <c r="H60" s="61" t="s">
        <v>110</v>
      </c>
      <c r="I60" s="64"/>
      <c r="J60" s="65"/>
      <c r="K60" s="65" t="s">
        <v>110</v>
      </c>
      <c r="L60" s="75"/>
      <c r="M60" s="67">
        <v>0.53819444444444398</v>
      </c>
      <c r="N60" s="65" t="s">
        <v>110</v>
      </c>
      <c r="O60" s="65">
        <v>0.64236111111111105</v>
      </c>
      <c r="P60" s="67"/>
      <c r="Q60" s="65" t="s">
        <v>110</v>
      </c>
      <c r="R60" s="66"/>
      <c r="S60" s="225">
        <f t="shared" si="13"/>
        <v>0.5</v>
      </c>
      <c r="T60" s="226">
        <f t="shared" si="14"/>
        <v>9.4999999999999893</v>
      </c>
      <c r="U60" s="68">
        <f t="shared" si="15"/>
        <v>0.5</v>
      </c>
      <c r="V60" s="227">
        <f t="shared" si="16"/>
        <v>0</v>
      </c>
      <c r="W60" s="227">
        <f t="shared" si="17"/>
        <v>0.5</v>
      </c>
      <c r="X60" s="69"/>
      <c r="Y60" s="62"/>
      <c r="Z60" s="228">
        <f>SUM(($J$13+C60)+($L$13-E59))</f>
        <v>0.42708333333333293</v>
      </c>
      <c r="AB60" s="229"/>
    </row>
    <row r="61" spans="1:28">
      <c r="A61" s="4"/>
      <c r="B61" s="242" t="s">
        <v>118</v>
      </c>
      <c r="C61" s="74">
        <v>0.38194444444444398</v>
      </c>
      <c r="D61" s="61" t="s">
        <v>110</v>
      </c>
      <c r="E61" s="61">
        <v>0.80902777777777801</v>
      </c>
      <c r="F61" s="63">
        <f t="shared" si="12"/>
        <v>0.42708333333333404</v>
      </c>
      <c r="G61" s="61"/>
      <c r="H61" s="61" t="s">
        <v>110</v>
      </c>
      <c r="I61" s="64"/>
      <c r="J61" s="70"/>
      <c r="K61" s="70" t="s">
        <v>110</v>
      </c>
      <c r="L61" s="66"/>
      <c r="M61" s="224">
        <v>0.51388888888888895</v>
      </c>
      <c r="N61" s="70" t="s">
        <v>110</v>
      </c>
      <c r="O61" s="70">
        <v>0.59027777777777801</v>
      </c>
      <c r="P61" s="224"/>
      <c r="Q61" s="70" t="s">
        <v>110</v>
      </c>
      <c r="R61" s="66"/>
      <c r="S61" s="225">
        <f t="shared" si="13"/>
        <v>0.42708333333333404</v>
      </c>
      <c r="T61" s="226">
        <f t="shared" si="14"/>
        <v>8.4166666666666785</v>
      </c>
      <c r="U61" s="68">
        <f t="shared" si="15"/>
        <v>0.57291666666666596</v>
      </c>
      <c r="V61" s="227">
        <f t="shared" si="16"/>
        <v>0</v>
      </c>
      <c r="W61" s="227">
        <f t="shared" si="17"/>
        <v>0.57291666666666596</v>
      </c>
      <c r="X61" s="69"/>
      <c r="Y61" s="6"/>
      <c r="Z61" s="240">
        <f>SUM(($J$13+C61)+($L$13-E60))</f>
        <v>0.5625</v>
      </c>
      <c r="AB61" s="229"/>
    </row>
    <row r="62" spans="1:28">
      <c r="A62" s="4"/>
      <c r="B62" s="4"/>
      <c r="C62" s="8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76">
        <f>SUM(S54:S58,S60:S61)*24</f>
        <v>77.5</v>
      </c>
      <c r="T62" s="77">
        <f>SUM(T54:T58,T60:T61)</f>
        <v>71.833333333333314</v>
      </c>
      <c r="U62" s="6"/>
      <c r="V62" s="4"/>
      <c r="W62" s="78">
        <f>SUM(W54:W58,W60:W61)*24</f>
        <v>90.5</v>
      </c>
      <c r="X62" s="79"/>
      <c r="Y62" s="79"/>
      <c r="Z62" s="19"/>
    </row>
    <row r="63" spans="1:2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6"/>
      <c r="U63" s="6"/>
      <c r="V63" s="4"/>
      <c r="W63" s="4"/>
      <c r="X63" s="4"/>
      <c r="Y63" s="4"/>
      <c r="Z63" s="4"/>
    </row>
    <row r="64" spans="1:28">
      <c r="A64" s="4"/>
      <c r="B64" s="4"/>
      <c r="C64" s="35" t="s">
        <v>180</v>
      </c>
      <c r="D64" s="4"/>
      <c r="E64" s="4"/>
      <c r="F64" s="4"/>
      <c r="G64" s="4"/>
      <c r="H64" s="4"/>
      <c r="I64" s="4"/>
      <c r="J64" s="4"/>
      <c r="K64" s="4"/>
      <c r="L64" s="4"/>
      <c r="M64" s="36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8" hidden="1">
      <c r="A65" s="4"/>
      <c r="B65" s="4"/>
      <c r="C65" s="4"/>
      <c r="D65" s="4"/>
      <c r="E65" s="4"/>
      <c r="F65" s="4"/>
      <c r="G65" s="4"/>
      <c r="H65" s="4"/>
      <c r="I65" s="4"/>
      <c r="J65" s="36">
        <v>0</v>
      </c>
      <c r="K65" s="4"/>
      <c r="L65" s="36">
        <v>1</v>
      </c>
      <c r="M65" s="36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8">
      <c r="A66" s="4"/>
      <c r="B66" s="37"/>
      <c r="C66" s="217"/>
      <c r="D66" s="38"/>
      <c r="E66" s="39" t="s">
        <v>91</v>
      </c>
      <c r="F66" s="40"/>
      <c r="G66" s="41"/>
      <c r="H66" s="42" t="s">
        <v>92</v>
      </c>
      <c r="I66" s="40"/>
      <c r="J66" s="43"/>
      <c r="K66" s="43" t="s">
        <v>93</v>
      </c>
      <c r="L66" s="44"/>
      <c r="M66" s="218"/>
      <c r="N66" s="43" t="s">
        <v>93</v>
      </c>
      <c r="O66" s="43"/>
      <c r="P66" s="218"/>
      <c r="Q66" s="43" t="s">
        <v>94</v>
      </c>
      <c r="R66" s="43"/>
      <c r="S66" s="219" t="s">
        <v>95</v>
      </c>
      <c r="T66" s="45" t="s">
        <v>96</v>
      </c>
      <c r="U66" s="217"/>
      <c r="V66" s="39" t="s">
        <v>97</v>
      </c>
      <c r="W66" s="45"/>
      <c r="X66" s="10"/>
      <c r="Y66" s="10"/>
      <c r="Z66" s="46" t="s">
        <v>98</v>
      </c>
      <c r="AB66" s="47" t="s">
        <v>83</v>
      </c>
    </row>
    <row r="67" spans="1:28">
      <c r="A67" s="4"/>
      <c r="B67" s="48" t="s">
        <v>99</v>
      </c>
      <c r="C67" s="220"/>
      <c r="D67" s="49" t="s">
        <v>100</v>
      </c>
      <c r="E67" s="50"/>
      <c r="F67" s="221" t="s">
        <v>101</v>
      </c>
      <c r="G67" s="51" t="s">
        <v>102</v>
      </c>
      <c r="H67" s="51"/>
      <c r="I67" s="52" t="s">
        <v>102</v>
      </c>
      <c r="J67" s="222" t="s">
        <v>102</v>
      </c>
      <c r="K67" s="53"/>
      <c r="L67" s="53" t="s">
        <v>102</v>
      </c>
      <c r="M67" s="222" t="s">
        <v>102</v>
      </c>
      <c r="N67" s="53"/>
      <c r="O67" s="53" t="s">
        <v>102</v>
      </c>
      <c r="P67" s="222" t="s">
        <v>102</v>
      </c>
      <c r="Q67" s="53"/>
      <c r="R67" s="54" t="s">
        <v>102</v>
      </c>
      <c r="S67" s="48" t="s">
        <v>103</v>
      </c>
      <c r="T67" s="223" t="s">
        <v>104</v>
      </c>
      <c r="U67" s="223" t="s">
        <v>105</v>
      </c>
      <c r="V67" s="223" t="s">
        <v>106</v>
      </c>
      <c r="W67" s="223" t="s">
        <v>107</v>
      </c>
      <c r="X67" s="55"/>
      <c r="Y67" s="56"/>
      <c r="Z67" s="57" t="s">
        <v>108</v>
      </c>
      <c r="AB67" s="58"/>
    </row>
    <row r="68" spans="1:28">
      <c r="A68" s="4"/>
      <c r="B68" s="116" t="s">
        <v>109</v>
      </c>
      <c r="C68" s="60">
        <v>0.24652777777777801</v>
      </c>
      <c r="D68" s="61" t="s">
        <v>110</v>
      </c>
      <c r="E68" s="62">
        <v>0.82986111111111105</v>
      </c>
      <c r="F68" s="63">
        <f t="shared" ref="F68:F75" si="18">(E68-C68)</f>
        <v>0.58333333333333304</v>
      </c>
      <c r="G68" s="61">
        <v>0.38194444444444442</v>
      </c>
      <c r="H68" s="61" t="s">
        <v>110</v>
      </c>
      <c r="I68" s="64">
        <v>0.51041666666666696</v>
      </c>
      <c r="J68" s="65"/>
      <c r="K68" s="65" t="s">
        <v>110</v>
      </c>
      <c r="L68" s="66"/>
      <c r="M68" s="224"/>
      <c r="N68" s="65" t="s">
        <v>110</v>
      </c>
      <c r="O68" s="65"/>
      <c r="P68" s="67"/>
      <c r="Q68" s="65" t="s">
        <v>110</v>
      </c>
      <c r="R68" s="66"/>
      <c r="S68" s="225">
        <f t="shared" ref="S68:S75" si="19">(F68-((I68-G68)))</f>
        <v>0.45486111111111049</v>
      </c>
      <c r="T68" s="226">
        <f t="shared" ref="T68:T75" si="20">(F68-((I68-G68)+(L68-J68)+(O68-M68)+(R68-P68)))*24</f>
        <v>10.916666666666652</v>
      </c>
      <c r="U68" s="68">
        <f t="shared" ref="U68:U75" si="21">(($J$13+C68)+($L$13-E68))</f>
        <v>0.41666666666666696</v>
      </c>
      <c r="V68" s="227">
        <f t="shared" ref="V68:V75" si="22">(I68-G68)</f>
        <v>0.12847222222222254</v>
      </c>
      <c r="W68" s="227">
        <f t="shared" ref="W68:W75" si="23">(V68+U68)</f>
        <v>0.54513888888888951</v>
      </c>
      <c r="X68" s="69"/>
      <c r="Y68" s="62"/>
      <c r="Z68" s="228">
        <f>SUM(($J$13+C68)+($L$13-E75))</f>
        <v>0.4375</v>
      </c>
      <c r="AB68" s="229"/>
    </row>
    <row r="69" spans="1:28">
      <c r="A69" s="4"/>
      <c r="B69" s="242" t="s">
        <v>111</v>
      </c>
      <c r="C69" s="220">
        <v>0.25347222222222199</v>
      </c>
      <c r="D69" s="71" t="s">
        <v>110</v>
      </c>
      <c r="E69" s="50">
        <v>0.82986111111111105</v>
      </c>
      <c r="F69" s="230">
        <f t="shared" si="18"/>
        <v>0.57638888888888906</v>
      </c>
      <c r="G69" s="71"/>
      <c r="H69" s="71" t="s">
        <v>110</v>
      </c>
      <c r="I69" s="72"/>
      <c r="J69" s="70"/>
      <c r="K69" s="70" t="s">
        <v>110</v>
      </c>
      <c r="L69" s="66"/>
      <c r="M69" s="224"/>
      <c r="N69" s="70" t="s">
        <v>110</v>
      </c>
      <c r="O69" s="70"/>
      <c r="P69" s="224">
        <v>0.48263888888888901</v>
      </c>
      <c r="Q69" s="70" t="s">
        <v>110</v>
      </c>
      <c r="R69" s="66">
        <v>0.51041666666666696</v>
      </c>
      <c r="S69" s="225">
        <f t="shared" si="19"/>
        <v>0.57638888888888906</v>
      </c>
      <c r="T69" s="226">
        <f t="shared" si="20"/>
        <v>13.166666666666668</v>
      </c>
      <c r="U69" s="73">
        <f t="shared" si="21"/>
        <v>0.42361111111111094</v>
      </c>
      <c r="V69" s="227">
        <f t="shared" si="22"/>
        <v>0</v>
      </c>
      <c r="W69" s="227">
        <f t="shared" si="23"/>
        <v>0.42361111111111094</v>
      </c>
      <c r="X69" s="69"/>
      <c r="Y69" s="62"/>
      <c r="Z69" s="228">
        <f>SUM(($J$13+C69)+($L$13-E68))</f>
        <v>0.42361111111111094</v>
      </c>
      <c r="AB69" s="229"/>
    </row>
    <row r="70" spans="1:28">
      <c r="A70" s="4"/>
      <c r="B70" s="116" t="s">
        <v>112</v>
      </c>
      <c r="C70" s="60">
        <v>0.24652777777777801</v>
      </c>
      <c r="D70" s="61" t="s">
        <v>110</v>
      </c>
      <c r="E70" s="62">
        <v>0.82986111111111105</v>
      </c>
      <c r="F70" s="63">
        <f t="shared" si="18"/>
        <v>0.58333333333333304</v>
      </c>
      <c r="G70" s="61">
        <v>0.38194444444444442</v>
      </c>
      <c r="H70" s="61" t="s">
        <v>110</v>
      </c>
      <c r="I70" s="64">
        <v>0.51041666666666696</v>
      </c>
      <c r="J70" s="70"/>
      <c r="K70" s="65" t="s">
        <v>110</v>
      </c>
      <c r="L70" s="66"/>
      <c r="M70" s="224"/>
      <c r="N70" s="65" t="s">
        <v>110</v>
      </c>
      <c r="O70" s="70"/>
      <c r="P70" s="67"/>
      <c r="Q70" s="65" t="s">
        <v>110</v>
      </c>
      <c r="R70" s="66"/>
      <c r="S70" s="225">
        <f t="shared" si="19"/>
        <v>0.45486111111111049</v>
      </c>
      <c r="T70" s="226">
        <f t="shared" si="20"/>
        <v>10.916666666666652</v>
      </c>
      <c r="U70" s="68">
        <f t="shared" si="21"/>
        <v>0.41666666666666696</v>
      </c>
      <c r="V70" s="227">
        <f t="shared" si="22"/>
        <v>0.12847222222222254</v>
      </c>
      <c r="W70" s="227">
        <f t="shared" si="23"/>
        <v>0.54513888888888951</v>
      </c>
      <c r="X70" s="69"/>
      <c r="Y70" s="62"/>
      <c r="Z70" s="228">
        <f>SUM(($J$13+C70)+($L$13-E69))</f>
        <v>0.41666666666666696</v>
      </c>
      <c r="AB70" s="229"/>
    </row>
    <row r="71" spans="1:28">
      <c r="A71" s="4"/>
      <c r="B71" s="242" t="s">
        <v>113</v>
      </c>
      <c r="C71" s="220">
        <v>0.25347222222222199</v>
      </c>
      <c r="D71" s="71" t="s">
        <v>110</v>
      </c>
      <c r="E71" s="50">
        <v>0.82986111111111105</v>
      </c>
      <c r="F71" s="230">
        <f t="shared" si="18"/>
        <v>0.57638888888888906</v>
      </c>
      <c r="G71" s="71"/>
      <c r="H71" s="71" t="s">
        <v>110</v>
      </c>
      <c r="I71" s="72"/>
      <c r="J71" s="70"/>
      <c r="K71" s="70" t="s">
        <v>110</v>
      </c>
      <c r="L71" s="66"/>
      <c r="M71" s="224"/>
      <c r="N71" s="70" t="s">
        <v>110</v>
      </c>
      <c r="O71" s="70"/>
      <c r="P71" s="224">
        <v>0.48263888888888901</v>
      </c>
      <c r="Q71" s="70" t="s">
        <v>110</v>
      </c>
      <c r="R71" s="66">
        <v>0.51041666666666696</v>
      </c>
      <c r="S71" s="225">
        <f t="shared" si="19"/>
        <v>0.57638888888888906</v>
      </c>
      <c r="T71" s="226">
        <f t="shared" si="20"/>
        <v>13.166666666666668</v>
      </c>
      <c r="U71" s="73">
        <f t="shared" si="21"/>
        <v>0.42361111111111094</v>
      </c>
      <c r="V71" s="227">
        <f t="shared" si="22"/>
        <v>0</v>
      </c>
      <c r="W71" s="227">
        <f t="shared" si="23"/>
        <v>0.42361111111111094</v>
      </c>
      <c r="X71" s="69"/>
      <c r="Y71" s="62"/>
      <c r="Z71" s="228">
        <f>SUM(($J$13+C71)+($L$13-E70))</f>
        <v>0.42361111111111094</v>
      </c>
      <c r="AB71" s="229"/>
    </row>
    <row r="72" spans="1:28">
      <c r="A72" s="4"/>
      <c r="B72" s="243" t="s">
        <v>115</v>
      </c>
      <c r="C72" s="87">
        <v>0.25347222222222199</v>
      </c>
      <c r="D72" s="88" t="s">
        <v>110</v>
      </c>
      <c r="E72" s="29">
        <v>0.49305555555555602</v>
      </c>
      <c r="F72" s="89">
        <f t="shared" si="18"/>
        <v>0.23958333333333404</v>
      </c>
      <c r="G72" s="88"/>
      <c r="H72" s="88" t="s">
        <v>110</v>
      </c>
      <c r="I72" s="90"/>
      <c r="J72" s="235"/>
      <c r="K72" s="91" t="s">
        <v>110</v>
      </c>
      <c r="L72" s="236"/>
      <c r="M72" s="237"/>
      <c r="N72" s="91" t="s">
        <v>110</v>
      </c>
      <c r="O72" s="235"/>
      <c r="P72" s="237"/>
      <c r="Q72" s="235" t="s">
        <v>110</v>
      </c>
      <c r="R72" s="236"/>
      <c r="S72" s="238">
        <f t="shared" si="19"/>
        <v>0.23958333333333404</v>
      </c>
      <c r="T72" s="239">
        <f t="shared" si="20"/>
        <v>5.7500000000000169</v>
      </c>
      <c r="U72" s="93">
        <f t="shared" si="21"/>
        <v>0.76041666666666596</v>
      </c>
      <c r="V72" s="231">
        <f t="shared" si="22"/>
        <v>0</v>
      </c>
      <c r="W72" s="231">
        <f t="shared" si="23"/>
        <v>0.76041666666666596</v>
      </c>
      <c r="X72" s="69"/>
      <c r="Y72" s="62"/>
      <c r="Z72" s="240">
        <f>SUM(($J$13+C72)+($L$13-E71))</f>
        <v>0.42361111111111094</v>
      </c>
      <c r="AB72" s="229"/>
    </row>
    <row r="73" spans="1:28">
      <c r="A73" s="4"/>
      <c r="B73" s="120" t="s">
        <v>115</v>
      </c>
      <c r="C73" s="95">
        <v>0.5</v>
      </c>
      <c r="D73" s="96" t="s">
        <v>110</v>
      </c>
      <c r="E73" s="121">
        <v>0.94097222222222199</v>
      </c>
      <c r="F73" s="97">
        <f t="shared" si="18"/>
        <v>0.44097222222222199</v>
      </c>
      <c r="G73" s="96"/>
      <c r="H73" s="96" t="s">
        <v>110</v>
      </c>
      <c r="I73" s="98"/>
      <c r="J73" s="99"/>
      <c r="K73" s="99" t="s">
        <v>110</v>
      </c>
      <c r="L73" s="100"/>
      <c r="M73" s="101"/>
      <c r="N73" s="99" t="s">
        <v>110</v>
      </c>
      <c r="O73" s="99"/>
      <c r="P73" s="101"/>
      <c r="Q73" s="99" t="s">
        <v>110</v>
      </c>
      <c r="R73" s="100"/>
      <c r="S73" s="102">
        <f t="shared" si="19"/>
        <v>0.44097222222222199</v>
      </c>
      <c r="T73" s="103">
        <f t="shared" si="20"/>
        <v>10.583333333333329</v>
      </c>
      <c r="U73" s="104">
        <f t="shared" si="21"/>
        <v>0.55902777777777801</v>
      </c>
      <c r="V73" s="94">
        <f t="shared" si="22"/>
        <v>0</v>
      </c>
      <c r="W73" s="94">
        <f t="shared" si="23"/>
        <v>0.55902777777777801</v>
      </c>
      <c r="X73" s="69"/>
      <c r="Y73" s="62"/>
      <c r="Z73" s="105">
        <f>SUM(($J$13+C73)+($L$13-E64))</f>
        <v>1.5</v>
      </c>
      <c r="AB73" s="229"/>
    </row>
    <row r="74" spans="1:28">
      <c r="A74" s="4"/>
      <c r="B74" s="116" t="s">
        <v>116</v>
      </c>
      <c r="C74" s="74">
        <v>0.31944444444444398</v>
      </c>
      <c r="D74" s="61" t="s">
        <v>110</v>
      </c>
      <c r="E74" s="62">
        <v>0.81944444444444398</v>
      </c>
      <c r="F74" s="63">
        <f t="shared" si="18"/>
        <v>0.5</v>
      </c>
      <c r="G74" s="61"/>
      <c r="H74" s="61" t="s">
        <v>110</v>
      </c>
      <c r="I74" s="64"/>
      <c r="J74" s="65"/>
      <c r="K74" s="65" t="s">
        <v>110</v>
      </c>
      <c r="L74" s="75"/>
      <c r="M74" s="67">
        <v>0.53819444444444398</v>
      </c>
      <c r="N74" s="65" t="s">
        <v>110</v>
      </c>
      <c r="O74" s="65">
        <v>0.64236111111111105</v>
      </c>
      <c r="P74" s="67"/>
      <c r="Q74" s="65" t="s">
        <v>110</v>
      </c>
      <c r="R74" s="66"/>
      <c r="S74" s="225">
        <f t="shared" si="19"/>
        <v>0.5</v>
      </c>
      <c r="T74" s="226">
        <f t="shared" si="20"/>
        <v>9.4999999999999893</v>
      </c>
      <c r="U74" s="68">
        <f t="shared" si="21"/>
        <v>0.5</v>
      </c>
      <c r="V74" s="227">
        <f t="shared" si="22"/>
        <v>0</v>
      </c>
      <c r="W74" s="227">
        <f t="shared" si="23"/>
        <v>0.5</v>
      </c>
      <c r="X74" s="69"/>
      <c r="Y74" s="62"/>
      <c r="Z74" s="228">
        <f>SUM(($J$13+C74)+($L$13-E73))</f>
        <v>0.37847222222222199</v>
      </c>
      <c r="AB74" s="229"/>
    </row>
    <row r="75" spans="1:28">
      <c r="A75" s="4"/>
      <c r="B75" s="242" t="s">
        <v>118</v>
      </c>
      <c r="C75" s="74">
        <v>0.38194444444444398</v>
      </c>
      <c r="D75" s="61" t="s">
        <v>110</v>
      </c>
      <c r="E75" s="61">
        <v>0.80902777777777801</v>
      </c>
      <c r="F75" s="63">
        <f t="shared" si="18"/>
        <v>0.42708333333333404</v>
      </c>
      <c r="G75" s="61"/>
      <c r="H75" s="61" t="s">
        <v>110</v>
      </c>
      <c r="I75" s="64"/>
      <c r="J75" s="70"/>
      <c r="K75" s="70" t="s">
        <v>110</v>
      </c>
      <c r="L75" s="66"/>
      <c r="M75" s="224">
        <v>0.51388888888888895</v>
      </c>
      <c r="N75" s="70" t="s">
        <v>110</v>
      </c>
      <c r="O75" s="70">
        <v>0.59027777777777801</v>
      </c>
      <c r="P75" s="224"/>
      <c r="Q75" s="70" t="s">
        <v>110</v>
      </c>
      <c r="R75" s="66"/>
      <c r="S75" s="225">
        <f t="shared" si="19"/>
        <v>0.42708333333333404</v>
      </c>
      <c r="T75" s="226">
        <f t="shared" si="20"/>
        <v>8.4166666666666785</v>
      </c>
      <c r="U75" s="68">
        <f t="shared" si="21"/>
        <v>0.57291666666666596</v>
      </c>
      <c r="V75" s="227">
        <f t="shared" si="22"/>
        <v>0</v>
      </c>
      <c r="W75" s="227">
        <f t="shared" si="23"/>
        <v>0.57291666666666596</v>
      </c>
      <c r="X75" s="69"/>
      <c r="Y75" s="6"/>
      <c r="Z75" s="240">
        <f>SUM(($J$13+C75)+($L$13-E74))</f>
        <v>0.5625</v>
      </c>
      <c r="AB75" s="229"/>
    </row>
    <row r="76" spans="1:28">
      <c r="A76" s="4"/>
      <c r="B76" s="4"/>
      <c r="C76" s="81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76">
        <f>SUM(S68:S72,S74:S75)*24</f>
        <v>77.5</v>
      </c>
      <c r="T76" s="77">
        <f>SUM(T68:T72,T74:T75)</f>
        <v>71.833333333333314</v>
      </c>
      <c r="U76" s="6"/>
      <c r="V76" s="4"/>
      <c r="W76" s="78">
        <f>SUM(W68:W72,W74:W75)*24</f>
        <v>90.5</v>
      </c>
      <c r="X76" s="79"/>
      <c r="Y76" s="79"/>
      <c r="Z76" s="19"/>
    </row>
    <row r="77" spans="1:2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6"/>
      <c r="U77" s="6"/>
      <c r="V77" s="4"/>
      <c r="W77" s="4"/>
      <c r="X77" s="4"/>
      <c r="Y77" s="4"/>
      <c r="Z77" s="4"/>
    </row>
  </sheetData>
  <pageMargins left="0.7" right="0.7" top="0.75" bottom="0.75" header="0.511811023622047" footer="0.3"/>
  <pageSetup paperSize="9" scale="88" orientation="landscape" horizontalDpi="300" verticalDpi="300"/>
  <headerFooter>
    <oddFooter>&amp;C_x005F_x000D_&amp;1#&amp;"Aptos,Normal"&amp;10&amp;Kff0000  C1 - Internal</oddFooter>
  </headerFooter>
  <rowBreaks count="2" manualBreakCount="2">
    <brk id="31" max="16383" man="1"/>
    <brk id="4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30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315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316</v>
      </c>
      <c r="P5" s="6"/>
      <c r="Q5" s="4"/>
      <c r="R5" s="11" t="s">
        <v>74</v>
      </c>
      <c r="S5" s="13"/>
      <c r="T5" s="15" t="s">
        <v>317</v>
      </c>
      <c r="U5" s="4"/>
      <c r="V5" s="11" t="s">
        <v>76</v>
      </c>
      <c r="W5" s="13"/>
      <c r="X5" s="16"/>
      <c r="Y5" s="12"/>
      <c r="Z5" s="15" t="s">
        <v>195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318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116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42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224"/>
      <c r="N18" s="65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42" t="s">
        <v>113</v>
      </c>
      <c r="C19" s="220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42" t="s">
        <v>115</v>
      </c>
      <c r="C20" s="74">
        <v>0.64930555555555602</v>
      </c>
      <c r="D20" s="61" t="s">
        <v>110</v>
      </c>
      <c r="E20" s="62">
        <v>0.94444444444444398</v>
      </c>
      <c r="F20" s="63">
        <f t="shared" si="0"/>
        <v>0.29513888888888795</v>
      </c>
      <c r="G20" s="61"/>
      <c r="H20" s="61" t="s">
        <v>110</v>
      </c>
      <c r="I20" s="64"/>
      <c r="J20" s="70"/>
      <c r="K20" s="65" t="s">
        <v>110</v>
      </c>
      <c r="L20" s="66"/>
      <c r="M20" s="224"/>
      <c r="N20" s="65" t="s">
        <v>110</v>
      </c>
      <c r="O20" s="70"/>
      <c r="P20" s="224"/>
      <c r="Q20" s="70" t="s">
        <v>110</v>
      </c>
      <c r="R20" s="66"/>
      <c r="S20" s="225">
        <f t="shared" si="1"/>
        <v>0.29513888888888795</v>
      </c>
      <c r="T20" s="226">
        <f t="shared" si="2"/>
        <v>7.0833333333333108</v>
      </c>
      <c r="U20" s="68">
        <f t="shared" si="3"/>
        <v>0.70486111111111205</v>
      </c>
      <c r="V20" s="227">
        <f t="shared" si="4"/>
        <v>0</v>
      </c>
      <c r="W20" s="227">
        <f t="shared" si="5"/>
        <v>0.70486111111111205</v>
      </c>
      <c r="X20" s="69"/>
      <c r="Y20" s="62"/>
      <c r="Z20" s="228">
        <f t="shared" si="6"/>
        <v>1.649305555555556</v>
      </c>
      <c r="AB20" s="229"/>
    </row>
    <row r="21" spans="1:28">
      <c r="A21" s="4"/>
      <c r="B21" s="116" t="s">
        <v>116</v>
      </c>
      <c r="C21" s="74">
        <v>0.375</v>
      </c>
      <c r="D21" s="61" t="s">
        <v>110</v>
      </c>
      <c r="E21" s="62">
        <v>0.94097222222222199</v>
      </c>
      <c r="F21" s="63">
        <f t="shared" si="0"/>
        <v>0.56597222222222199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0.56597222222222199</v>
      </c>
      <c r="T21" s="226">
        <f t="shared" si="2"/>
        <v>13.583333333333329</v>
      </c>
      <c r="U21" s="68">
        <f t="shared" si="3"/>
        <v>0.43402777777777801</v>
      </c>
      <c r="V21" s="227">
        <f t="shared" si="4"/>
        <v>0</v>
      </c>
      <c r="W21" s="227">
        <f t="shared" si="5"/>
        <v>0.43402777777777801</v>
      </c>
      <c r="X21" s="69"/>
      <c r="Y21" s="62"/>
      <c r="Z21" s="228">
        <f t="shared" si="6"/>
        <v>0.43055555555555602</v>
      </c>
      <c r="AB21" s="229"/>
    </row>
    <row r="22" spans="1:28">
      <c r="A22" s="4"/>
      <c r="B22" s="242" t="s">
        <v>118</v>
      </c>
      <c r="C22" s="74">
        <v>0.375</v>
      </c>
      <c r="D22" s="61" t="s">
        <v>110</v>
      </c>
      <c r="E22" s="62">
        <v>0.94097222222222199</v>
      </c>
      <c r="F22" s="63">
        <f t="shared" si="0"/>
        <v>0.56597222222222199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0.56597222222222199</v>
      </c>
      <c r="T22" s="226">
        <f t="shared" si="2"/>
        <v>13.583333333333329</v>
      </c>
      <c r="U22" s="68">
        <f t="shared" si="3"/>
        <v>0.43402777777777801</v>
      </c>
      <c r="V22" s="227">
        <f t="shared" si="4"/>
        <v>0</v>
      </c>
      <c r="W22" s="227">
        <f t="shared" si="5"/>
        <v>0.43402777777777801</v>
      </c>
      <c r="X22" s="69"/>
      <c r="Y22" s="6"/>
      <c r="Z22" s="240">
        <f t="shared" si="6"/>
        <v>0.43402777777777801</v>
      </c>
      <c r="AB22" s="229"/>
    </row>
    <row r="23" spans="1:28">
      <c r="A23" s="4"/>
      <c r="B23" s="4"/>
      <c r="C23" s="106" t="s">
        <v>319</v>
      </c>
      <c r="D23" s="84"/>
      <c r="E23" s="84"/>
      <c r="F23" s="84"/>
      <c r="G23" s="84"/>
      <c r="H23" s="84"/>
      <c r="I23" s="8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34.249999999999964</v>
      </c>
      <c r="T23" s="77">
        <f>SUM(T16:T22)</f>
        <v>34.249999999999972</v>
      </c>
      <c r="U23" s="6"/>
      <c r="V23" s="4"/>
      <c r="W23" s="78">
        <f>SUM(W16:W22)*24</f>
        <v>133.75000000000003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247" t="s">
        <v>161</v>
      </c>
      <c r="C26" s="225">
        <v>0.55208333333333304</v>
      </c>
      <c r="D26" s="71" t="s">
        <v>110</v>
      </c>
      <c r="E26" s="50">
        <v>0.82638888888888895</v>
      </c>
      <c r="F26" s="230">
        <f>(E26-C26)</f>
        <v>0.27430555555555591</v>
      </c>
      <c r="G26" s="71"/>
      <c r="H26" s="71" t="s">
        <v>110</v>
      </c>
      <c r="I26" s="72"/>
      <c r="J26" s="70"/>
      <c r="K26" s="70" t="s">
        <v>110</v>
      </c>
      <c r="L26" s="66"/>
      <c r="M26" s="224"/>
      <c r="N26" s="70" t="s">
        <v>110</v>
      </c>
      <c r="O26" s="70"/>
      <c r="P26" s="224"/>
      <c r="Q26" s="70" t="s">
        <v>110</v>
      </c>
      <c r="R26" s="66"/>
      <c r="S26" s="225">
        <f>(F26-((I26-G26)))</f>
        <v>0.27430555555555591</v>
      </c>
      <c r="T26" s="226">
        <f>(F26-((I26-G26)+(L26-J26)+(O26-M26)+(R26-P26)))*24</f>
        <v>6.5833333333333419</v>
      </c>
      <c r="U26" s="73">
        <f>(($J$13+C26)+($L$13-E26))</f>
        <v>0.72569444444444409</v>
      </c>
      <c r="V26" s="227">
        <f>(I26-G26)</f>
        <v>0</v>
      </c>
      <c r="W26" s="227">
        <f>(V26+U26)</f>
        <v>0.72569444444444409</v>
      </c>
      <c r="X26" s="69"/>
      <c r="Y26" s="62"/>
      <c r="Z26" s="228">
        <f>SUM(($J$13+C26)+($L$13-E25))</f>
        <v>1.552083333333333</v>
      </c>
      <c r="AB26" s="229"/>
    </row>
    <row r="27" spans="1:28">
      <c r="A27" s="4"/>
      <c r="B27" s="247" t="s">
        <v>152</v>
      </c>
      <c r="C27" s="220">
        <v>0.24652777777777801</v>
      </c>
      <c r="D27" s="71" t="s">
        <v>110</v>
      </c>
      <c r="E27" s="50">
        <v>0.94444444444444398</v>
      </c>
      <c r="F27" s="230">
        <f>(E27-C27)</f>
        <v>0.69791666666666596</v>
      </c>
      <c r="G27" s="71">
        <v>0.43402777777777801</v>
      </c>
      <c r="H27" s="71" t="s">
        <v>110</v>
      </c>
      <c r="I27" s="72">
        <v>0.57986111111111105</v>
      </c>
      <c r="J27" s="70"/>
      <c r="K27" s="70" t="s">
        <v>110</v>
      </c>
      <c r="L27" s="66"/>
      <c r="M27" s="224">
        <v>0.57986111111111105</v>
      </c>
      <c r="N27" s="70" t="s">
        <v>110</v>
      </c>
      <c r="O27" s="70">
        <v>0.69097222222222199</v>
      </c>
      <c r="P27" s="224"/>
      <c r="Q27" s="70" t="s">
        <v>110</v>
      </c>
      <c r="R27" s="66"/>
      <c r="S27" s="225">
        <f>(F27-((I27-G27)))</f>
        <v>0.55208333333333293</v>
      </c>
      <c r="T27" s="226">
        <f>(F27-((I27-G27)+(L27-J27)+(O27-M27)+(R27-P27)))*24</f>
        <v>10.583333333333329</v>
      </c>
      <c r="U27" s="73">
        <f>(($J$13+C27)+($L$13-E27))</f>
        <v>0.30208333333333404</v>
      </c>
      <c r="V27" s="227">
        <f>(I27-G27)</f>
        <v>0.14583333333333304</v>
      </c>
      <c r="W27" s="227">
        <f>(V27+U27)</f>
        <v>0.44791666666666707</v>
      </c>
      <c r="X27" s="69"/>
      <c r="Y27" s="62"/>
      <c r="Z27" s="228">
        <f>SUM(($J$13+C27)+($L$13-E26))</f>
        <v>0.42013888888888906</v>
      </c>
      <c r="AB27" s="229"/>
    </row>
    <row r="28" spans="1:28">
      <c r="A28" s="4"/>
      <c r="B28" s="247" t="s">
        <v>189</v>
      </c>
      <c r="C28" s="220">
        <v>0.375</v>
      </c>
      <c r="D28" s="71" t="s">
        <v>110</v>
      </c>
      <c r="E28" s="50">
        <v>0.89236111111111105</v>
      </c>
      <c r="F28" s="230">
        <f>(E28-C28)</f>
        <v>0.51736111111111105</v>
      </c>
      <c r="G28" s="71"/>
      <c r="H28" s="71" t="s">
        <v>110</v>
      </c>
      <c r="I28" s="72"/>
      <c r="J28" s="70"/>
      <c r="K28" s="70" t="s">
        <v>110</v>
      </c>
      <c r="L28" s="66"/>
      <c r="M28" s="224"/>
      <c r="N28" s="70" t="s">
        <v>110</v>
      </c>
      <c r="O28" s="70"/>
      <c r="P28" s="224"/>
      <c r="Q28" s="70" t="s">
        <v>110</v>
      </c>
      <c r="R28" s="66"/>
      <c r="S28" s="225">
        <f>(F28-((I28-G28)))</f>
        <v>0.51736111111111105</v>
      </c>
      <c r="T28" s="226">
        <f>(F28-((I28-G28)+(L28-J28)+(O28-M28)+(R28-P28)))*24</f>
        <v>12.416666666666664</v>
      </c>
      <c r="U28" s="73">
        <f>(($J$13+C28)+($L$13-E28))</f>
        <v>0.48263888888888895</v>
      </c>
      <c r="V28" s="227">
        <f>(I28-G28)</f>
        <v>0</v>
      </c>
      <c r="W28" s="227">
        <f>(V28+U28)</f>
        <v>0.48263888888888895</v>
      </c>
      <c r="X28" s="69"/>
      <c r="Y28" s="62"/>
      <c r="Z28" s="228">
        <f>SUM(($J$13+C28)+($L$13-E27))</f>
        <v>0.43055555555555602</v>
      </c>
      <c r="AB28" s="229"/>
    </row>
    <row r="29" spans="1:28">
      <c r="A29" s="4"/>
      <c r="B29" s="247" t="s">
        <v>190</v>
      </c>
      <c r="C29" s="220">
        <v>0.24652777777777801</v>
      </c>
      <c r="D29" s="71" t="s">
        <v>110</v>
      </c>
      <c r="E29" s="50">
        <v>0.94444444444444398</v>
      </c>
      <c r="F29" s="230">
        <f>(E29-C29)</f>
        <v>0.69791666666666596</v>
      </c>
      <c r="G29" s="71">
        <v>0.38194444444444398</v>
      </c>
      <c r="H29" s="71" t="s">
        <v>110</v>
      </c>
      <c r="I29" s="72">
        <v>0.52777777777777801</v>
      </c>
      <c r="J29" s="70"/>
      <c r="K29" s="70" t="s">
        <v>110</v>
      </c>
      <c r="L29" s="66"/>
      <c r="M29" s="224">
        <v>0.52777777777777801</v>
      </c>
      <c r="N29" s="70" t="s">
        <v>110</v>
      </c>
      <c r="O29" s="70">
        <v>0.69097222222222199</v>
      </c>
      <c r="P29" s="224"/>
      <c r="Q29" s="70" t="s">
        <v>110</v>
      </c>
      <c r="R29" s="66"/>
      <c r="S29" s="225">
        <f>(F29-((I29-G29)))</f>
        <v>0.55208333333333193</v>
      </c>
      <c r="T29" s="226">
        <f>(F29-((I29-G29)+(L29-J29)+(O29-M29)+(R29-P29)))*24</f>
        <v>9.3333333333333108</v>
      </c>
      <c r="U29" s="73">
        <f>(($J$13+C29)+($L$13-E29))</f>
        <v>0.30208333333333404</v>
      </c>
      <c r="V29" s="227">
        <f>(I29-G29)</f>
        <v>0.14583333333333404</v>
      </c>
      <c r="W29" s="227">
        <f>(V29+U29)</f>
        <v>0.44791666666666807</v>
      </c>
      <c r="X29" s="69"/>
      <c r="Y29" s="62"/>
      <c r="Z29" s="228">
        <f>SUM(($J$13+C29)+($L$13-E28))</f>
        <v>0.35416666666666696</v>
      </c>
      <c r="AB29" s="229"/>
    </row>
    <row r="30" spans="1:28">
      <c r="C30" s="106" t="s">
        <v>320</v>
      </c>
      <c r="D30" s="84"/>
      <c r="E30" s="84"/>
      <c r="F30" s="84"/>
      <c r="G30" s="84"/>
      <c r="H30" s="84"/>
      <c r="I30" s="8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93"/>
  <sheetViews>
    <sheetView zoomScaleNormal="100" workbookViewId="0">
      <selection activeCell="D80" sqref="D80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35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321</v>
      </c>
      <c r="P5" s="6"/>
      <c r="Q5" s="4"/>
      <c r="R5" s="11" t="s">
        <v>74</v>
      </c>
      <c r="S5" s="13"/>
      <c r="T5" s="15" t="s">
        <v>322</v>
      </c>
      <c r="U5" s="4"/>
      <c r="V5" s="11" t="s">
        <v>76</v>
      </c>
      <c r="W5" s="13"/>
      <c r="X5" s="16"/>
      <c r="Y5" s="12"/>
      <c r="Z5" s="15" t="s">
        <v>156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186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59" t="s">
        <v>109</v>
      </c>
      <c r="C16" s="60">
        <v>0.35416666666666669</v>
      </c>
      <c r="D16" s="61" t="s">
        <v>110</v>
      </c>
      <c r="E16" s="62">
        <v>0.78125</v>
      </c>
      <c r="F16" s="63">
        <f t="shared" ref="F16:F22" si="0">(E16-C16)</f>
        <v>0.42708333333333331</v>
      </c>
      <c r="G16" s="61"/>
      <c r="H16" s="61" t="s">
        <v>110</v>
      </c>
      <c r="I16" s="64"/>
      <c r="J16" s="65"/>
      <c r="K16" s="65" t="s">
        <v>110</v>
      </c>
      <c r="L16" s="66"/>
      <c r="M16" s="65"/>
      <c r="N16" s="65" t="s">
        <v>110</v>
      </c>
      <c r="O16" s="66"/>
      <c r="P16" s="67"/>
      <c r="Q16" s="65" t="s">
        <v>110</v>
      </c>
      <c r="R16" s="66"/>
      <c r="S16" s="225">
        <f t="shared" ref="S16:S22" si="1">(F16-((I16-G16)))</f>
        <v>0.42708333333333331</v>
      </c>
      <c r="T16" s="226">
        <f t="shared" ref="T16:T22" si="2">(F16-((I16-G16)+(L16-J16)+(O16-M16)+(R16-P16)))*24</f>
        <v>10.25</v>
      </c>
      <c r="U16" s="68">
        <f t="shared" ref="U16:U22" si="3">(($J$13+C16)+($L$13-E16))</f>
        <v>0.57291666666666674</v>
      </c>
      <c r="V16" s="227">
        <f t="shared" ref="V16:V22" si="4">(I16-G16)</f>
        <v>0</v>
      </c>
      <c r="W16" s="227">
        <f t="shared" ref="W16:W22" si="5">(V16+U16)</f>
        <v>0.57291666666666674</v>
      </c>
      <c r="X16" s="69"/>
      <c r="Y16" s="62"/>
      <c r="Z16" s="228">
        <f>SUM(($J$13+C16)+($L$13-E12))</f>
        <v>1.3541666666666667</v>
      </c>
      <c r="AB16" s="229"/>
    </row>
    <row r="17" spans="1:28">
      <c r="A17" s="4"/>
      <c r="B17" s="59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70"/>
      <c r="N17" s="65" t="s">
        <v>110</v>
      </c>
      <c r="O17" s="66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>SUM(($J$13+C17)+($L$13-E12))</f>
        <v>1</v>
      </c>
      <c r="AB17" s="229"/>
    </row>
    <row r="18" spans="1:28">
      <c r="A18" s="4"/>
      <c r="B18" s="227" t="s">
        <v>112</v>
      </c>
      <c r="C18" s="74">
        <v>0.34027777777777779</v>
      </c>
      <c r="D18" s="61" t="s">
        <v>110</v>
      </c>
      <c r="E18" s="62">
        <v>0.77430555555555602</v>
      </c>
      <c r="F18" s="63">
        <f t="shared" si="0"/>
        <v>0.43402777777777823</v>
      </c>
      <c r="G18" s="61"/>
      <c r="H18" s="61" t="s">
        <v>110</v>
      </c>
      <c r="I18" s="64"/>
      <c r="J18" s="70"/>
      <c r="K18" s="70" t="s">
        <v>110</v>
      </c>
      <c r="L18" s="66"/>
      <c r="M18" s="70">
        <v>0.53472222222222199</v>
      </c>
      <c r="N18" s="70" t="s">
        <v>110</v>
      </c>
      <c r="O18" s="66">
        <v>0.62847222222222199</v>
      </c>
      <c r="P18" s="224"/>
      <c r="Q18" s="70" t="s">
        <v>110</v>
      </c>
      <c r="R18" s="66"/>
      <c r="S18" s="225">
        <f t="shared" si="1"/>
        <v>0.43402777777777823</v>
      </c>
      <c r="T18" s="226">
        <f t="shared" si="2"/>
        <v>8.1666666666666785</v>
      </c>
      <c r="U18" s="68">
        <f t="shared" si="3"/>
        <v>0.56597222222222177</v>
      </c>
      <c r="V18" s="227">
        <f t="shared" si="4"/>
        <v>0</v>
      </c>
      <c r="W18" s="227">
        <f t="shared" si="5"/>
        <v>0.56597222222222177</v>
      </c>
      <c r="X18" s="69"/>
      <c r="Y18" s="62"/>
      <c r="Z18" s="228">
        <f>SUM(($J$13+C18)+($L$13-E17))</f>
        <v>1.3402777777777777</v>
      </c>
      <c r="AB18" s="229"/>
    </row>
    <row r="19" spans="1:28">
      <c r="A19" s="4"/>
      <c r="B19" s="227" t="s">
        <v>113</v>
      </c>
      <c r="C19" s="225">
        <v>0.63194444444444398</v>
      </c>
      <c r="D19" s="71" t="s">
        <v>110</v>
      </c>
      <c r="E19" s="71">
        <v>0.84027777777777801</v>
      </c>
      <c r="F19" s="230">
        <f t="shared" si="0"/>
        <v>0.20833333333333404</v>
      </c>
      <c r="G19" s="71"/>
      <c r="H19" s="71" t="s">
        <v>110</v>
      </c>
      <c r="I19" s="72"/>
      <c r="J19" s="70"/>
      <c r="K19" s="70" t="s">
        <v>110</v>
      </c>
      <c r="L19" s="66"/>
      <c r="M19" s="70"/>
      <c r="N19" s="70" t="s">
        <v>110</v>
      </c>
      <c r="O19" s="66"/>
      <c r="P19" s="224"/>
      <c r="Q19" s="70" t="s">
        <v>110</v>
      </c>
      <c r="R19" s="66"/>
      <c r="S19" s="225">
        <f t="shared" si="1"/>
        <v>0.20833333333333404</v>
      </c>
      <c r="T19" s="226">
        <f t="shared" si="2"/>
        <v>5.0000000000000169</v>
      </c>
      <c r="U19" s="73">
        <f t="shared" si="3"/>
        <v>0.79166666666666596</v>
      </c>
      <c r="V19" s="227">
        <f t="shared" si="4"/>
        <v>0</v>
      </c>
      <c r="W19" s="227">
        <f t="shared" si="5"/>
        <v>0.79166666666666596</v>
      </c>
      <c r="X19" s="69"/>
      <c r="Y19" s="62"/>
      <c r="Z19" s="228">
        <f>SUM(($J$13+C19)+($L$13-E18))</f>
        <v>0.85763888888888795</v>
      </c>
      <c r="AB19" s="229"/>
    </row>
    <row r="20" spans="1:28">
      <c r="A20" s="4"/>
      <c r="B20" s="227" t="s">
        <v>115</v>
      </c>
      <c r="C20" s="74">
        <v>0.33680555555555602</v>
      </c>
      <c r="D20" s="61" t="s">
        <v>110</v>
      </c>
      <c r="E20" s="61">
        <v>0.84027777777777801</v>
      </c>
      <c r="F20" s="230">
        <f t="shared" si="0"/>
        <v>0.50347222222222199</v>
      </c>
      <c r="G20" s="71"/>
      <c r="H20" s="71" t="s">
        <v>110</v>
      </c>
      <c r="I20" s="72"/>
      <c r="J20" s="70"/>
      <c r="K20" s="70" t="s">
        <v>110</v>
      </c>
      <c r="L20" s="66"/>
      <c r="M20" s="70">
        <v>0.57638888888888895</v>
      </c>
      <c r="N20" s="70" t="s">
        <v>110</v>
      </c>
      <c r="O20" s="66">
        <v>0.73611111111111105</v>
      </c>
      <c r="P20" s="224">
        <v>0.47569444444444398</v>
      </c>
      <c r="Q20" s="70" t="s">
        <v>110</v>
      </c>
      <c r="R20" s="66">
        <v>0.51388888888888895</v>
      </c>
      <c r="S20" s="225">
        <f t="shared" si="1"/>
        <v>0.50347222222222199</v>
      </c>
      <c r="T20" s="226">
        <f t="shared" si="2"/>
        <v>7.3333333333333179</v>
      </c>
      <c r="U20" s="68">
        <f t="shared" si="3"/>
        <v>0.49652777777777801</v>
      </c>
      <c r="V20" s="227">
        <f t="shared" si="4"/>
        <v>0</v>
      </c>
      <c r="W20" s="227">
        <f t="shared" si="5"/>
        <v>0.49652777777777801</v>
      </c>
      <c r="X20" s="69"/>
      <c r="Y20" s="62"/>
      <c r="Z20" s="228">
        <f>SUM(($J$13+C20)+($L$13-E19))</f>
        <v>0.49652777777777801</v>
      </c>
      <c r="AB20" s="229"/>
    </row>
    <row r="21" spans="1:28">
      <c r="A21" s="4"/>
      <c r="B21" s="59" t="s">
        <v>116</v>
      </c>
      <c r="C21" s="74">
        <v>0.33680555555555602</v>
      </c>
      <c r="D21" s="61" t="s">
        <v>110</v>
      </c>
      <c r="E21" s="61">
        <v>0.73263888888888895</v>
      </c>
      <c r="F21" s="63">
        <f t="shared" si="0"/>
        <v>0.39583333333333293</v>
      </c>
      <c r="G21" s="61"/>
      <c r="H21" s="61" t="s">
        <v>110</v>
      </c>
      <c r="I21" s="64"/>
      <c r="J21" s="65"/>
      <c r="K21" s="65" t="s">
        <v>110</v>
      </c>
      <c r="L21" s="75"/>
      <c r="M21" s="65">
        <v>0.48611111111111099</v>
      </c>
      <c r="N21" s="65" t="s">
        <v>110</v>
      </c>
      <c r="O21" s="75">
        <v>0.63888888888888895</v>
      </c>
      <c r="P21" s="67"/>
      <c r="Q21" s="65" t="s">
        <v>110</v>
      </c>
      <c r="R21" s="66"/>
      <c r="S21" s="225">
        <f t="shared" si="1"/>
        <v>0.39583333333333293</v>
      </c>
      <c r="T21" s="226">
        <f t="shared" si="2"/>
        <v>5.8333333333333197</v>
      </c>
      <c r="U21" s="68">
        <f t="shared" si="3"/>
        <v>0.60416666666666707</v>
      </c>
      <c r="V21" s="227">
        <f t="shared" si="4"/>
        <v>0</v>
      </c>
      <c r="W21" s="227">
        <f t="shared" si="5"/>
        <v>0.60416666666666707</v>
      </c>
      <c r="X21" s="69"/>
      <c r="Y21" s="62"/>
      <c r="Z21" s="228">
        <f>SUM(($J$13+C21)+($L$13-E20))</f>
        <v>0.49652777777777801</v>
      </c>
      <c r="AB21" s="229"/>
    </row>
    <row r="22" spans="1:28">
      <c r="A22" s="4"/>
      <c r="B22" s="227" t="s">
        <v>118</v>
      </c>
      <c r="C22" s="74">
        <v>0.40277777777777801</v>
      </c>
      <c r="D22" s="61" t="s">
        <v>110</v>
      </c>
      <c r="E22" s="62">
        <v>0.85763888888888895</v>
      </c>
      <c r="F22" s="63">
        <f t="shared" si="0"/>
        <v>0.45486111111111094</v>
      </c>
      <c r="G22" s="61"/>
      <c r="H22" s="61" t="s">
        <v>110</v>
      </c>
      <c r="I22" s="64"/>
      <c r="J22" s="65"/>
      <c r="K22" s="65" t="s">
        <v>110</v>
      </c>
      <c r="L22" s="75"/>
      <c r="M22" s="65"/>
      <c r="N22" s="65" t="s">
        <v>110</v>
      </c>
      <c r="O22" s="75"/>
      <c r="P22" s="224">
        <v>0.48611111111111099</v>
      </c>
      <c r="Q22" s="70" t="s">
        <v>110</v>
      </c>
      <c r="R22" s="66">
        <v>0.51388888888888895</v>
      </c>
      <c r="S22" s="225">
        <f t="shared" si="1"/>
        <v>0.45486111111111094</v>
      </c>
      <c r="T22" s="226">
        <f t="shared" si="2"/>
        <v>10.249999999999991</v>
      </c>
      <c r="U22" s="68">
        <f t="shared" si="3"/>
        <v>0.54513888888888906</v>
      </c>
      <c r="V22" s="227">
        <f t="shared" si="4"/>
        <v>0</v>
      </c>
      <c r="W22" s="227">
        <f t="shared" si="5"/>
        <v>0.54513888888888906</v>
      </c>
      <c r="X22" s="69"/>
      <c r="Y22" s="6"/>
      <c r="Z22" s="240">
        <f>SUM(($J$13+C22)+($L$13-E21))</f>
        <v>0.67013888888888906</v>
      </c>
      <c r="AB22" s="229"/>
    </row>
    <row r="23" spans="1:28">
      <c r="A23" s="4"/>
      <c r="B23" s="81"/>
      <c r="C23" s="81" t="s">
        <v>323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58.166666666666679</v>
      </c>
      <c r="T23" s="77">
        <f>SUM(T16:T22)</f>
        <v>46.833333333333329</v>
      </c>
      <c r="U23" s="6"/>
      <c r="V23" s="4"/>
      <c r="W23" s="78">
        <f>SUM(W16:W22)*24</f>
        <v>109.83333333333334</v>
      </c>
      <c r="X23" s="79"/>
      <c r="Y23" s="79"/>
      <c r="Z23" s="19"/>
    </row>
    <row r="24" spans="1:28">
      <c r="A24" s="4"/>
      <c r="B24" s="4"/>
      <c r="C24" s="81" t="s">
        <v>324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6" spans="1:28">
      <c r="A26" s="4"/>
      <c r="B26" s="219" t="s">
        <v>145</v>
      </c>
      <c r="C26" s="225">
        <v>0.51736111111111105</v>
      </c>
      <c r="D26" s="71" t="s">
        <v>110</v>
      </c>
      <c r="E26" s="71">
        <v>0.72569444444444398</v>
      </c>
      <c r="F26" s="230">
        <f>(E26-C26)</f>
        <v>0.20833333333333293</v>
      </c>
      <c r="G26" s="71"/>
      <c r="H26" s="71" t="s">
        <v>110</v>
      </c>
      <c r="I26" s="72"/>
      <c r="J26" s="70"/>
      <c r="K26" s="70" t="s">
        <v>110</v>
      </c>
      <c r="L26" s="66"/>
      <c r="M26" s="70"/>
      <c r="N26" s="70" t="s">
        <v>110</v>
      </c>
      <c r="O26" s="66"/>
      <c r="P26" s="224"/>
      <c r="Q26" s="70" t="s">
        <v>110</v>
      </c>
      <c r="R26" s="66"/>
      <c r="S26" s="225">
        <f>(F26-((I26-G26)))</f>
        <v>0.20833333333333293</v>
      </c>
      <c r="T26" s="226">
        <f>(F26-((I26-G26)+(L26-J26)+(O26-M26)+(R26-P26)))*24</f>
        <v>4.9999999999999902</v>
      </c>
      <c r="U26" s="73">
        <f>(($J$13+C26)+($L$13-E26))</f>
        <v>0.79166666666666707</v>
      </c>
      <c r="V26" s="227">
        <f>(I26-G26)</f>
        <v>0</v>
      </c>
      <c r="W26" s="227">
        <f>(V26+U26)</f>
        <v>0.79166666666666707</v>
      </c>
      <c r="X26" s="69"/>
      <c r="Y26" s="62"/>
      <c r="Z26" s="228">
        <f>SUM(($J$13+C26)+($L$13-E25))</f>
        <v>1.5173611111111112</v>
      </c>
      <c r="AB26" s="229"/>
    </row>
    <row r="27" spans="1:28">
      <c r="A27" s="4"/>
      <c r="B27" s="219" t="s">
        <v>146</v>
      </c>
      <c r="C27" s="60">
        <v>0.29861111111111099</v>
      </c>
      <c r="D27" s="71" t="s">
        <v>110</v>
      </c>
      <c r="E27" s="71">
        <v>0.84722222222222199</v>
      </c>
      <c r="F27" s="230">
        <f>(E27-C27)</f>
        <v>0.54861111111111094</v>
      </c>
      <c r="G27" s="71">
        <v>0.57638888888888895</v>
      </c>
      <c r="H27" s="71" t="s">
        <v>110</v>
      </c>
      <c r="I27" s="72">
        <v>0.61805555555555602</v>
      </c>
      <c r="J27" s="70"/>
      <c r="K27" s="70" t="s">
        <v>110</v>
      </c>
      <c r="L27" s="66"/>
      <c r="M27" s="70">
        <v>0.61805555555555602</v>
      </c>
      <c r="N27" s="70" t="s">
        <v>110</v>
      </c>
      <c r="O27" s="66">
        <v>0.73611111111111105</v>
      </c>
      <c r="P27" s="224">
        <v>0.47569444444444398</v>
      </c>
      <c r="Q27" s="70" t="s">
        <v>110</v>
      </c>
      <c r="R27" s="66">
        <v>0.51388888888888895</v>
      </c>
      <c r="S27" s="225">
        <f>(F27-((I27-G27)))</f>
        <v>0.50694444444444386</v>
      </c>
      <c r="T27" s="226">
        <f>(F27-((I27-G27)+(L27-J27)+(O27-M27)+(R27-P27)))*24</f>
        <v>8.4166666666666536</v>
      </c>
      <c r="U27" s="73">
        <f>(($J$13+C27)+($L$13-E27))</f>
        <v>0.45138888888888901</v>
      </c>
      <c r="V27" s="227">
        <f>(I27-G27)</f>
        <v>4.1666666666667074E-2</v>
      </c>
      <c r="W27" s="227">
        <f>(V27+U27)</f>
        <v>0.49305555555555608</v>
      </c>
      <c r="X27" s="69"/>
      <c r="Y27" s="62"/>
      <c r="Z27" s="228">
        <f>SUM(($J$13+C27)+($L$13-E26))</f>
        <v>0.57291666666666696</v>
      </c>
      <c r="AB27" s="229"/>
    </row>
    <row r="28" spans="1:28">
      <c r="A28" s="4"/>
      <c r="B28" s="219" t="s">
        <v>148</v>
      </c>
      <c r="C28" s="60">
        <v>0.29861111111111099</v>
      </c>
      <c r="D28" s="71" t="s">
        <v>110</v>
      </c>
      <c r="E28" s="71">
        <v>0.73263888888888895</v>
      </c>
      <c r="F28" s="230">
        <f>(E28-C28)</f>
        <v>0.43402777777777796</v>
      </c>
      <c r="G28" s="71"/>
      <c r="H28" s="71" t="s">
        <v>110</v>
      </c>
      <c r="I28" s="72"/>
      <c r="J28" s="70"/>
      <c r="K28" s="70" t="s">
        <v>110</v>
      </c>
      <c r="L28" s="66"/>
      <c r="M28" s="70">
        <v>0.48611111111111099</v>
      </c>
      <c r="N28" s="70" t="s">
        <v>110</v>
      </c>
      <c r="O28" s="66">
        <v>0.63888888888888895</v>
      </c>
      <c r="P28" s="224"/>
      <c r="Q28" s="70" t="s">
        <v>110</v>
      </c>
      <c r="R28" s="66"/>
      <c r="S28" s="225">
        <f>(F28-((I28-G28)))</f>
        <v>0.43402777777777796</v>
      </c>
      <c r="T28" s="226">
        <f>(F28-((I28-G28)+(L28-J28)+(O28-M28)+(R28-P28)))*24</f>
        <v>6.75</v>
      </c>
      <c r="U28" s="73">
        <f>(($J$13+C28)+($L$13-E28))</f>
        <v>0.5659722222222221</v>
      </c>
      <c r="V28" s="227">
        <f>(I28-G28)</f>
        <v>0</v>
      </c>
      <c r="W28" s="227">
        <f>(V28+U28)</f>
        <v>0.5659722222222221</v>
      </c>
      <c r="X28" s="69"/>
      <c r="Y28" s="62"/>
      <c r="Z28" s="228">
        <f>SUM(($J$13+C28)+($L$13-E22))</f>
        <v>0.44097222222222204</v>
      </c>
      <c r="AB28" s="229"/>
    </row>
    <row r="29" spans="1:28">
      <c r="A29" s="4"/>
      <c r="B29" s="146" t="s">
        <v>207</v>
      </c>
      <c r="C29" s="60">
        <v>0.29861111111111099</v>
      </c>
      <c r="D29" s="61" t="s">
        <v>110</v>
      </c>
      <c r="E29" s="62">
        <v>0.84722222222222199</v>
      </c>
      <c r="F29" s="63">
        <f>(E29-C29)</f>
        <v>0.54861111111111094</v>
      </c>
      <c r="G29" s="61">
        <v>0.57638888888888895</v>
      </c>
      <c r="H29" s="61" t="s">
        <v>110</v>
      </c>
      <c r="I29" s="64">
        <v>0.61805555555555602</v>
      </c>
      <c r="J29" s="70"/>
      <c r="K29" s="65" t="s">
        <v>110</v>
      </c>
      <c r="L29" s="66"/>
      <c r="M29" s="70">
        <v>0.61805555555555602</v>
      </c>
      <c r="N29" s="65" t="s">
        <v>110</v>
      </c>
      <c r="O29" s="66">
        <v>0.73611111111111105</v>
      </c>
      <c r="P29" s="67">
        <v>0.47569444444444398</v>
      </c>
      <c r="Q29" s="65" t="s">
        <v>110</v>
      </c>
      <c r="R29" s="66">
        <v>0.51388888888888895</v>
      </c>
      <c r="S29" s="225">
        <f>(F29-((I29-G29)))</f>
        <v>0.50694444444444386</v>
      </c>
      <c r="T29" s="226">
        <f>(F29-((I29-G29)+(L29-J29)+(O29-M29)+(R29-P29)))*24</f>
        <v>8.4166666666666536</v>
      </c>
      <c r="U29" s="68">
        <f>(($J$13+C29)+($L$13-E29))</f>
        <v>0.45138888888888901</v>
      </c>
      <c r="V29" s="227">
        <f>(I29-G29)</f>
        <v>4.1666666666667074E-2</v>
      </c>
      <c r="W29" s="227">
        <f>(V29+U29)</f>
        <v>0.49305555555555608</v>
      </c>
      <c r="X29" s="69"/>
      <c r="Y29" s="62"/>
      <c r="Z29" s="228">
        <f>SUM(($J$13+C29)+($L$13-E18))</f>
        <v>0.52430555555555491</v>
      </c>
      <c r="AB29" s="229"/>
    </row>
    <row r="30" spans="1:28">
      <c r="A30" s="4"/>
      <c r="B30" s="146" t="s">
        <v>171</v>
      </c>
      <c r="C30" s="60">
        <v>0.29861111111111099</v>
      </c>
      <c r="D30" s="61" t="s">
        <v>110</v>
      </c>
      <c r="E30" s="62">
        <v>0.73263888888888895</v>
      </c>
      <c r="F30" s="63">
        <f>(E30-C30)</f>
        <v>0.43402777777777796</v>
      </c>
      <c r="G30" s="61"/>
      <c r="H30" s="61" t="s">
        <v>110</v>
      </c>
      <c r="I30" s="64"/>
      <c r="J30" s="70"/>
      <c r="K30" s="65" t="s">
        <v>110</v>
      </c>
      <c r="L30" s="66"/>
      <c r="M30" s="70">
        <v>0.48611111111111099</v>
      </c>
      <c r="N30" s="65" t="s">
        <v>110</v>
      </c>
      <c r="O30" s="66">
        <v>0.63888888888888895</v>
      </c>
      <c r="P30" s="67"/>
      <c r="Q30" s="65" t="s">
        <v>110</v>
      </c>
      <c r="R30" s="66"/>
      <c r="S30" s="225">
        <f>(F30-((I30-G30)))</f>
        <v>0.43402777777777796</v>
      </c>
      <c r="T30" s="226">
        <f>(F30-((I30-G30)+(L30-J30)+(O30-M30)+(R30-P30)))*24</f>
        <v>6.75</v>
      </c>
      <c r="U30" s="68">
        <f>(($J$13+C30)+($L$13-E30))</f>
        <v>0.5659722222222221</v>
      </c>
      <c r="V30" s="227">
        <f>(I30-G30)</f>
        <v>0</v>
      </c>
      <c r="W30" s="227">
        <f>(V30+U30)</f>
        <v>0.5659722222222221</v>
      </c>
      <c r="X30" s="69"/>
      <c r="Y30" s="62"/>
      <c r="Z30" s="228">
        <f>SUM(($J$13+C30)+($L$13-E21))</f>
        <v>0.5659722222222221</v>
      </c>
      <c r="AB30" s="229"/>
    </row>
    <row r="33" spans="1:28">
      <c r="A33" s="4"/>
      <c r="B33" s="4"/>
      <c r="C33" s="35" t="s">
        <v>132</v>
      </c>
      <c r="D33" s="4"/>
      <c r="E33" s="4"/>
      <c r="F33" s="4"/>
      <c r="G33" s="4"/>
      <c r="H33" s="4"/>
      <c r="I33" s="4"/>
      <c r="J33" s="4"/>
      <c r="K33" s="4"/>
      <c r="L33" s="4"/>
      <c r="M33" s="36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8" hidden="1">
      <c r="A34" s="4"/>
      <c r="B34" s="4"/>
      <c r="C34" s="4"/>
      <c r="D34" s="4"/>
      <c r="E34" s="4"/>
      <c r="F34" s="4"/>
      <c r="G34" s="4"/>
      <c r="H34" s="4"/>
      <c r="I34" s="4"/>
      <c r="J34" s="36">
        <v>0</v>
      </c>
      <c r="K34" s="4"/>
      <c r="L34" s="36">
        <v>1</v>
      </c>
      <c r="M34" s="36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8">
      <c r="A35" s="4"/>
      <c r="B35" s="37"/>
      <c r="C35" s="217"/>
      <c r="D35" s="38"/>
      <c r="E35" s="39" t="s">
        <v>91</v>
      </c>
      <c r="F35" s="40"/>
      <c r="G35" s="41"/>
      <c r="H35" s="42" t="s">
        <v>92</v>
      </c>
      <c r="I35" s="40"/>
      <c r="J35" s="43"/>
      <c r="K35" s="43" t="s">
        <v>93</v>
      </c>
      <c r="L35" s="44"/>
      <c r="M35" s="218"/>
      <c r="N35" s="43" t="s">
        <v>93</v>
      </c>
      <c r="O35" s="43"/>
      <c r="P35" s="218"/>
      <c r="Q35" s="43" t="s">
        <v>94</v>
      </c>
      <c r="R35" s="43"/>
      <c r="S35" s="219" t="s">
        <v>95</v>
      </c>
      <c r="T35" s="45" t="s">
        <v>96</v>
      </c>
      <c r="U35" s="217"/>
      <c r="V35" s="39" t="s">
        <v>97</v>
      </c>
      <c r="W35" s="45"/>
      <c r="X35" s="10"/>
      <c r="Y35" s="10"/>
      <c r="Z35" s="46" t="s">
        <v>98</v>
      </c>
      <c r="AB35" s="47" t="s">
        <v>83</v>
      </c>
    </row>
    <row r="36" spans="1:28">
      <c r="A36" s="4"/>
      <c r="B36" s="48" t="s">
        <v>99</v>
      </c>
      <c r="C36" s="220"/>
      <c r="D36" s="49" t="s">
        <v>100</v>
      </c>
      <c r="E36" s="50"/>
      <c r="F36" s="221" t="s">
        <v>101</v>
      </c>
      <c r="G36" s="51" t="s">
        <v>102</v>
      </c>
      <c r="H36" s="51"/>
      <c r="I36" s="52" t="s">
        <v>102</v>
      </c>
      <c r="J36" s="222" t="s">
        <v>102</v>
      </c>
      <c r="K36" s="53"/>
      <c r="L36" s="53" t="s">
        <v>102</v>
      </c>
      <c r="M36" s="222" t="s">
        <v>102</v>
      </c>
      <c r="N36" s="53"/>
      <c r="O36" s="53" t="s">
        <v>102</v>
      </c>
      <c r="P36" s="222" t="s">
        <v>102</v>
      </c>
      <c r="Q36" s="53"/>
      <c r="R36" s="54" t="s">
        <v>102</v>
      </c>
      <c r="S36" s="48" t="s">
        <v>103</v>
      </c>
      <c r="T36" s="223" t="s">
        <v>104</v>
      </c>
      <c r="U36" s="223" t="s">
        <v>105</v>
      </c>
      <c r="V36" s="223" t="s">
        <v>106</v>
      </c>
      <c r="W36" s="223" t="s">
        <v>107</v>
      </c>
      <c r="X36" s="55"/>
      <c r="Y36" s="56"/>
      <c r="Z36" s="57" t="s">
        <v>108</v>
      </c>
      <c r="AB36" s="58"/>
    </row>
    <row r="37" spans="1:28">
      <c r="A37" s="4"/>
      <c r="B37" s="59" t="s">
        <v>109</v>
      </c>
      <c r="C37" s="60">
        <v>0.35416666666666669</v>
      </c>
      <c r="D37" s="61" t="s">
        <v>110</v>
      </c>
      <c r="E37" s="62">
        <v>0.78125</v>
      </c>
      <c r="F37" s="63">
        <f t="shared" ref="F37:F43" si="6">(E37-C37)</f>
        <v>0.42708333333333331</v>
      </c>
      <c r="G37" s="61"/>
      <c r="H37" s="61" t="s">
        <v>110</v>
      </c>
      <c r="I37" s="64"/>
      <c r="J37" s="65"/>
      <c r="K37" s="65" t="s">
        <v>110</v>
      </c>
      <c r="L37" s="66"/>
      <c r="M37" s="65"/>
      <c r="N37" s="65" t="s">
        <v>110</v>
      </c>
      <c r="O37" s="66"/>
      <c r="P37" s="67"/>
      <c r="Q37" s="65" t="s">
        <v>110</v>
      </c>
      <c r="R37" s="66"/>
      <c r="S37" s="225">
        <f t="shared" ref="S37:S43" si="7">(F37-((I37-G37)))</f>
        <v>0.42708333333333331</v>
      </c>
      <c r="T37" s="226">
        <f t="shared" ref="T37:T43" si="8">(F37-((I37-G37)+(L37-J37)+(O37-M37)+(R37-P37)))*24</f>
        <v>10.25</v>
      </c>
      <c r="U37" s="68">
        <f t="shared" ref="U37:U43" si="9">(($J$13+C37)+($L$13-E37))</f>
        <v>0.57291666666666674</v>
      </c>
      <c r="V37" s="227">
        <f t="shared" ref="V37:V43" si="10">(I37-G37)</f>
        <v>0</v>
      </c>
      <c r="W37" s="227">
        <f t="shared" ref="W37:W43" si="11">(V37+U37)</f>
        <v>0.57291666666666674</v>
      </c>
      <c r="X37" s="69"/>
      <c r="Y37" s="62"/>
      <c r="Z37" s="228">
        <f>SUM(($J$13+C37)+($L$13-E33))</f>
        <v>1.3541666666666667</v>
      </c>
      <c r="AB37" s="229"/>
    </row>
    <row r="38" spans="1:28">
      <c r="A38" s="4"/>
      <c r="B38" s="59" t="s">
        <v>111</v>
      </c>
      <c r="C38" s="60"/>
      <c r="D38" s="61" t="s">
        <v>110</v>
      </c>
      <c r="E38" s="62"/>
      <c r="F38" s="63">
        <f t="shared" si="6"/>
        <v>0</v>
      </c>
      <c r="G38" s="61"/>
      <c r="H38" s="61" t="s">
        <v>110</v>
      </c>
      <c r="I38" s="64"/>
      <c r="J38" s="70"/>
      <c r="K38" s="65" t="s">
        <v>110</v>
      </c>
      <c r="L38" s="66"/>
      <c r="M38" s="70"/>
      <c r="N38" s="65" t="s">
        <v>110</v>
      </c>
      <c r="O38" s="66"/>
      <c r="P38" s="67"/>
      <c r="Q38" s="65" t="s">
        <v>110</v>
      </c>
      <c r="R38" s="66"/>
      <c r="S38" s="225">
        <f t="shared" si="7"/>
        <v>0</v>
      </c>
      <c r="T38" s="226">
        <f t="shared" si="8"/>
        <v>0</v>
      </c>
      <c r="U38" s="68">
        <f t="shared" si="9"/>
        <v>1</v>
      </c>
      <c r="V38" s="227">
        <f t="shared" si="10"/>
        <v>0</v>
      </c>
      <c r="W38" s="227">
        <f t="shared" si="11"/>
        <v>1</v>
      </c>
      <c r="X38" s="69"/>
      <c r="Y38" s="62"/>
      <c r="Z38" s="228">
        <f>SUM(($J$13+C38)+($L$13-E33))</f>
        <v>1</v>
      </c>
      <c r="AB38" s="229"/>
    </row>
    <row r="39" spans="1:28">
      <c r="A39" s="4"/>
      <c r="B39" s="227" t="s">
        <v>112</v>
      </c>
      <c r="C39" s="74">
        <v>0.34027777777777779</v>
      </c>
      <c r="D39" s="61" t="s">
        <v>110</v>
      </c>
      <c r="E39" s="62">
        <v>0.77430555555555602</v>
      </c>
      <c r="F39" s="63">
        <f t="shared" si="6"/>
        <v>0.43402777777777823</v>
      </c>
      <c r="G39" s="61"/>
      <c r="H39" s="61" t="s">
        <v>110</v>
      </c>
      <c r="I39" s="64"/>
      <c r="J39" s="70"/>
      <c r="K39" s="70" t="s">
        <v>110</v>
      </c>
      <c r="L39" s="66"/>
      <c r="M39" s="70">
        <v>0.53472222222222199</v>
      </c>
      <c r="N39" s="70" t="s">
        <v>110</v>
      </c>
      <c r="O39" s="66">
        <v>0.62847222222222199</v>
      </c>
      <c r="P39" s="224"/>
      <c r="Q39" s="70" t="s">
        <v>110</v>
      </c>
      <c r="R39" s="66"/>
      <c r="S39" s="225">
        <f t="shared" si="7"/>
        <v>0.43402777777777823</v>
      </c>
      <c r="T39" s="226">
        <f t="shared" si="8"/>
        <v>8.1666666666666785</v>
      </c>
      <c r="U39" s="68">
        <f t="shared" si="9"/>
        <v>0.56597222222222177</v>
      </c>
      <c r="V39" s="227">
        <f t="shared" si="10"/>
        <v>0</v>
      </c>
      <c r="W39" s="227">
        <f t="shared" si="11"/>
        <v>0.56597222222222177</v>
      </c>
      <c r="X39" s="69"/>
      <c r="Y39" s="62"/>
      <c r="Z39" s="228">
        <f>SUM(($J$13+C39)+($L$13-E38))</f>
        <v>1.3402777777777777</v>
      </c>
      <c r="AB39" s="229"/>
    </row>
    <row r="40" spans="1:28">
      <c r="A40" s="4"/>
      <c r="B40" s="227" t="s">
        <v>113</v>
      </c>
      <c r="C40" s="225">
        <v>0.39236111111111099</v>
      </c>
      <c r="D40" s="71" t="s">
        <v>110</v>
      </c>
      <c r="E40" s="71">
        <v>0.84027777777777801</v>
      </c>
      <c r="F40" s="230">
        <f t="shared" si="6"/>
        <v>0.44791666666666702</v>
      </c>
      <c r="G40" s="71"/>
      <c r="H40" s="71" t="s">
        <v>110</v>
      </c>
      <c r="I40" s="72"/>
      <c r="J40" s="70">
        <v>0.47569444444444398</v>
      </c>
      <c r="K40" s="70" t="s">
        <v>110</v>
      </c>
      <c r="L40" s="66">
        <v>0.61805555555555602</v>
      </c>
      <c r="M40" s="70">
        <v>0.68055555555555602</v>
      </c>
      <c r="N40" s="70" t="s">
        <v>110</v>
      </c>
      <c r="O40" s="66">
        <v>0.73611111111111105</v>
      </c>
      <c r="P40" s="224"/>
      <c r="Q40" s="70" t="s">
        <v>110</v>
      </c>
      <c r="R40" s="66"/>
      <c r="S40" s="225">
        <f t="shared" si="7"/>
        <v>0.44791666666666702</v>
      </c>
      <c r="T40" s="226">
        <f t="shared" si="8"/>
        <v>5.9999999999999982</v>
      </c>
      <c r="U40" s="73">
        <f t="shared" si="9"/>
        <v>0.55208333333333304</v>
      </c>
      <c r="V40" s="227">
        <f t="shared" si="10"/>
        <v>0</v>
      </c>
      <c r="W40" s="227">
        <f t="shared" si="11"/>
        <v>0.55208333333333304</v>
      </c>
      <c r="X40" s="69"/>
      <c r="Y40" s="62"/>
      <c r="Z40" s="228">
        <f>SUM(($J$13+C40)+($L$13-E39))</f>
        <v>0.61805555555555491</v>
      </c>
      <c r="AB40" s="229"/>
    </row>
    <row r="41" spans="1:28">
      <c r="A41" s="4"/>
      <c r="B41" s="227" t="s">
        <v>115</v>
      </c>
      <c r="C41" s="74">
        <v>0.33680555555555602</v>
      </c>
      <c r="D41" s="61" t="s">
        <v>110</v>
      </c>
      <c r="E41" s="61">
        <v>0.84027777777777801</v>
      </c>
      <c r="F41" s="230">
        <f t="shared" si="6"/>
        <v>0.50347222222222199</v>
      </c>
      <c r="G41" s="71"/>
      <c r="H41" s="71" t="s">
        <v>110</v>
      </c>
      <c r="I41" s="72"/>
      <c r="J41" s="70"/>
      <c r="K41" s="70" t="s">
        <v>110</v>
      </c>
      <c r="L41" s="66"/>
      <c r="M41" s="70">
        <v>0.57638888888888895</v>
      </c>
      <c r="N41" s="70" t="s">
        <v>110</v>
      </c>
      <c r="O41" s="66">
        <v>0.66319444444444398</v>
      </c>
      <c r="P41" s="224">
        <v>0.47569444444444398</v>
      </c>
      <c r="Q41" s="70" t="s">
        <v>110</v>
      </c>
      <c r="R41" s="66">
        <v>0.51388888888888895</v>
      </c>
      <c r="S41" s="225">
        <f t="shared" si="7"/>
        <v>0.50347222222222199</v>
      </c>
      <c r="T41" s="226">
        <f t="shared" si="8"/>
        <v>9.0833333333333286</v>
      </c>
      <c r="U41" s="68">
        <f t="shared" si="9"/>
        <v>0.49652777777777801</v>
      </c>
      <c r="V41" s="227">
        <f t="shared" si="10"/>
        <v>0</v>
      </c>
      <c r="W41" s="227">
        <f t="shared" si="11"/>
        <v>0.49652777777777801</v>
      </c>
      <c r="X41" s="69"/>
      <c r="Y41" s="62"/>
      <c r="Z41" s="228">
        <f>SUM(($J$13+C41)+($L$13-E40))</f>
        <v>0.49652777777777801</v>
      </c>
      <c r="AB41" s="229"/>
    </row>
    <row r="42" spans="1:28">
      <c r="A42" s="4"/>
      <c r="B42" s="59" t="s">
        <v>116</v>
      </c>
      <c r="C42" s="74">
        <v>0.33680555555555602</v>
      </c>
      <c r="D42" s="61" t="s">
        <v>110</v>
      </c>
      <c r="E42" s="61">
        <v>0.73263888888888895</v>
      </c>
      <c r="F42" s="63">
        <f t="shared" si="6"/>
        <v>0.39583333333333293</v>
      </c>
      <c r="G42" s="61"/>
      <c r="H42" s="61" t="s">
        <v>110</v>
      </c>
      <c r="I42" s="64"/>
      <c r="J42" s="65"/>
      <c r="K42" s="65" t="s">
        <v>110</v>
      </c>
      <c r="L42" s="75"/>
      <c r="M42" s="65"/>
      <c r="N42" s="65" t="s">
        <v>110</v>
      </c>
      <c r="O42" s="75"/>
      <c r="P42" s="67">
        <v>0.48611111111111099</v>
      </c>
      <c r="Q42" s="65" t="s">
        <v>110</v>
      </c>
      <c r="R42" s="66">
        <v>0.51388888888888895</v>
      </c>
      <c r="S42" s="225">
        <f t="shared" si="7"/>
        <v>0.39583333333333293</v>
      </c>
      <c r="T42" s="226">
        <f t="shared" si="8"/>
        <v>8.8333333333333197</v>
      </c>
      <c r="U42" s="68">
        <f t="shared" si="9"/>
        <v>0.60416666666666707</v>
      </c>
      <c r="V42" s="227">
        <f t="shared" si="10"/>
        <v>0</v>
      </c>
      <c r="W42" s="227">
        <f t="shared" si="11"/>
        <v>0.60416666666666707</v>
      </c>
      <c r="X42" s="69"/>
      <c r="Y42" s="62"/>
      <c r="Z42" s="228">
        <f>SUM(($J$13+C42)+($L$13-E41))</f>
        <v>0.49652777777777801</v>
      </c>
      <c r="AB42" s="229"/>
    </row>
    <row r="43" spans="1:28">
      <c r="A43" s="4"/>
      <c r="B43" s="227" t="s">
        <v>118</v>
      </c>
      <c r="C43" s="74">
        <v>0.40277777777777801</v>
      </c>
      <c r="D43" s="61" t="s">
        <v>110</v>
      </c>
      <c r="E43" s="62">
        <v>0.85763888888888895</v>
      </c>
      <c r="F43" s="63">
        <f t="shared" si="6"/>
        <v>0.45486111111111094</v>
      </c>
      <c r="G43" s="61"/>
      <c r="H43" s="61" t="s">
        <v>110</v>
      </c>
      <c r="I43" s="64"/>
      <c r="J43" s="65"/>
      <c r="K43" s="65" t="s">
        <v>110</v>
      </c>
      <c r="L43" s="75"/>
      <c r="M43" s="65"/>
      <c r="N43" s="65" t="s">
        <v>110</v>
      </c>
      <c r="O43" s="75"/>
      <c r="P43" s="224">
        <v>0.48611111111111099</v>
      </c>
      <c r="Q43" s="70" t="s">
        <v>110</v>
      </c>
      <c r="R43" s="66">
        <v>0.51388888888888895</v>
      </c>
      <c r="S43" s="225">
        <f t="shared" si="7"/>
        <v>0.45486111111111094</v>
      </c>
      <c r="T43" s="226">
        <f t="shared" si="8"/>
        <v>10.249999999999991</v>
      </c>
      <c r="U43" s="68">
        <f t="shared" si="9"/>
        <v>0.54513888888888906</v>
      </c>
      <c r="V43" s="227">
        <f t="shared" si="10"/>
        <v>0</v>
      </c>
      <c r="W43" s="227">
        <f t="shared" si="11"/>
        <v>0.54513888888888906</v>
      </c>
      <c r="X43" s="69"/>
      <c r="Y43" s="6"/>
      <c r="Z43" s="240">
        <f>SUM(($J$13+C43)+($L$13-E42))</f>
        <v>0.67013888888888906</v>
      </c>
      <c r="AB43" s="229"/>
    </row>
    <row r="44" spans="1:28">
      <c r="A44" s="4"/>
      <c r="B44" s="81"/>
      <c r="C44" s="81" t="s">
        <v>324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76">
        <f>SUM(S37:S43)*24</f>
        <v>63.916666666666671</v>
      </c>
      <c r="T44" s="77">
        <f>SUM(T37:T43)</f>
        <v>52.583333333333321</v>
      </c>
      <c r="U44" s="6"/>
      <c r="V44" s="4"/>
      <c r="W44" s="78">
        <f>SUM(W37:W43)*24</f>
        <v>104.08333333333333</v>
      </c>
      <c r="X44" s="79"/>
      <c r="Y44" s="79"/>
      <c r="Z44" s="19"/>
    </row>
    <row r="45" spans="1:2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6"/>
      <c r="U45" s="6"/>
      <c r="V45" s="4"/>
      <c r="W45" s="4"/>
      <c r="X45" s="4"/>
      <c r="Y45" s="4"/>
      <c r="Z45" s="4"/>
    </row>
    <row r="46" spans="1:28"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</row>
    <row r="47" spans="1:28">
      <c r="A47" s="4"/>
      <c r="B47" s="146" t="s">
        <v>190</v>
      </c>
      <c r="C47" s="60">
        <v>0.29861111111111099</v>
      </c>
      <c r="D47" s="61" t="s">
        <v>110</v>
      </c>
      <c r="E47" s="62">
        <v>0.84027777777777801</v>
      </c>
      <c r="F47" s="63">
        <f>(E47-C47)</f>
        <v>0.54166666666666696</v>
      </c>
      <c r="G47" s="61">
        <v>0.57638888888888895</v>
      </c>
      <c r="H47" s="61" t="s">
        <v>110</v>
      </c>
      <c r="I47" s="64">
        <v>0.65277777777777801</v>
      </c>
      <c r="J47" s="70"/>
      <c r="K47" s="65" t="s">
        <v>110</v>
      </c>
      <c r="L47" s="66"/>
      <c r="M47" s="70"/>
      <c r="N47" s="65" t="s">
        <v>110</v>
      </c>
      <c r="O47" s="66"/>
      <c r="P47" s="67">
        <v>0.47569444444444398</v>
      </c>
      <c r="Q47" s="65" t="s">
        <v>110</v>
      </c>
      <c r="R47" s="66">
        <v>0.51388888888888895</v>
      </c>
      <c r="S47" s="225">
        <f>(F47-((I47-G47)))</f>
        <v>0.4652777777777779</v>
      </c>
      <c r="T47" s="226">
        <f>(F47-((I47-G47)+(L47-J47)+(O47-M47)+(R47-P47)))*24</f>
        <v>10.249999999999989</v>
      </c>
      <c r="U47" s="68">
        <f>(($J$13+C47)+($L$13-E47))</f>
        <v>0.45833333333333298</v>
      </c>
      <c r="V47" s="227">
        <f>(I47-G47)</f>
        <v>7.6388888888889062E-2</v>
      </c>
      <c r="W47" s="227">
        <f>(V47+U47)</f>
        <v>0.5347222222222221</v>
      </c>
      <c r="X47" s="69"/>
      <c r="Y47" s="62"/>
      <c r="Z47" s="228">
        <f>SUM(($J$13+C47)+($L$13-E43))</f>
        <v>0.44097222222222204</v>
      </c>
      <c r="AB47" s="229"/>
    </row>
    <row r="48" spans="1:28">
      <c r="A48" s="4"/>
      <c r="B48" s="146" t="s">
        <v>213</v>
      </c>
      <c r="C48" s="60">
        <v>0.29861111111111099</v>
      </c>
      <c r="D48" s="61" t="s">
        <v>110</v>
      </c>
      <c r="E48" s="62">
        <v>0.84722222222222199</v>
      </c>
      <c r="F48" s="63">
        <f>(E48-C48)</f>
        <v>0.54861111111111094</v>
      </c>
      <c r="G48" s="61">
        <v>0.57638888888888895</v>
      </c>
      <c r="H48" s="61" t="s">
        <v>110</v>
      </c>
      <c r="I48" s="64">
        <v>0.65277777777777801</v>
      </c>
      <c r="J48" s="70"/>
      <c r="K48" s="65" t="s">
        <v>110</v>
      </c>
      <c r="L48" s="66"/>
      <c r="M48" s="70"/>
      <c r="N48" s="65" t="s">
        <v>110</v>
      </c>
      <c r="O48" s="66"/>
      <c r="P48" s="67">
        <v>0.47569444444444398</v>
      </c>
      <c r="Q48" s="65" t="s">
        <v>110</v>
      </c>
      <c r="R48" s="66">
        <v>0.51388888888888895</v>
      </c>
      <c r="S48" s="225">
        <f>(F48-((I48-G48)))</f>
        <v>0.47222222222222188</v>
      </c>
      <c r="T48" s="226">
        <f>(F48-((I48-G48)+(L48-J48)+(O48-M48)+(R48-P48)))*24</f>
        <v>10.416666666666647</v>
      </c>
      <c r="U48" s="68">
        <f>(($J$13+C48)+($L$13-E48))</f>
        <v>0.45138888888888901</v>
      </c>
      <c r="V48" s="227">
        <f>(I48-G48)</f>
        <v>7.6388888888889062E-2</v>
      </c>
      <c r="W48" s="227">
        <f>(V48+U48)</f>
        <v>0.52777777777777812</v>
      </c>
      <c r="X48" s="69"/>
      <c r="Y48" s="62"/>
      <c r="Z48" s="228">
        <f>SUM(($J$13+C48)+($L$13-E40))</f>
        <v>0.45833333333333298</v>
      </c>
      <c r="AB48" s="229"/>
    </row>
    <row r="51" spans="1:28">
      <c r="A51" s="4"/>
      <c r="B51" s="4"/>
      <c r="C51" s="35" t="s">
        <v>133</v>
      </c>
      <c r="D51" s="4"/>
      <c r="E51" s="4"/>
      <c r="F51" s="4"/>
      <c r="G51" s="4"/>
      <c r="H51" s="4"/>
      <c r="I51" s="4"/>
      <c r="J51" s="4"/>
      <c r="K51" s="4"/>
      <c r="L51" s="4"/>
      <c r="M51" s="3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8" hidden="1">
      <c r="A52" s="4"/>
      <c r="B52" s="4"/>
      <c r="C52" s="4"/>
      <c r="D52" s="4"/>
      <c r="E52" s="4"/>
      <c r="F52" s="4"/>
      <c r="G52" s="4"/>
      <c r="H52" s="4"/>
      <c r="I52" s="4"/>
      <c r="J52" s="36">
        <v>0</v>
      </c>
      <c r="K52" s="4"/>
      <c r="L52" s="36">
        <v>1</v>
      </c>
      <c r="M52" s="36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8">
      <c r="A53" s="4"/>
      <c r="B53" s="37"/>
      <c r="C53" s="217"/>
      <c r="D53" s="38"/>
      <c r="E53" s="39" t="s">
        <v>91</v>
      </c>
      <c r="F53" s="40"/>
      <c r="G53" s="41"/>
      <c r="H53" s="42" t="s">
        <v>92</v>
      </c>
      <c r="I53" s="40"/>
      <c r="J53" s="43"/>
      <c r="K53" s="43" t="s">
        <v>93</v>
      </c>
      <c r="L53" s="44"/>
      <c r="M53" s="218"/>
      <c r="N53" s="43" t="s">
        <v>93</v>
      </c>
      <c r="O53" s="43"/>
      <c r="P53" s="218"/>
      <c r="Q53" s="43" t="s">
        <v>94</v>
      </c>
      <c r="R53" s="43"/>
      <c r="S53" s="219" t="s">
        <v>95</v>
      </c>
      <c r="T53" s="45" t="s">
        <v>96</v>
      </c>
      <c r="U53" s="217"/>
      <c r="V53" s="39" t="s">
        <v>97</v>
      </c>
      <c r="W53" s="45"/>
      <c r="X53" s="10"/>
      <c r="Y53" s="10"/>
      <c r="Z53" s="46" t="s">
        <v>98</v>
      </c>
      <c r="AB53" s="47" t="s">
        <v>83</v>
      </c>
    </row>
    <row r="54" spans="1:28">
      <c r="A54" s="4"/>
      <c r="B54" s="48" t="s">
        <v>99</v>
      </c>
      <c r="C54" s="220"/>
      <c r="D54" s="49" t="s">
        <v>100</v>
      </c>
      <c r="E54" s="50"/>
      <c r="F54" s="221" t="s">
        <v>101</v>
      </c>
      <c r="G54" s="51" t="s">
        <v>102</v>
      </c>
      <c r="H54" s="51"/>
      <c r="I54" s="52" t="s">
        <v>102</v>
      </c>
      <c r="J54" s="222" t="s">
        <v>102</v>
      </c>
      <c r="K54" s="53"/>
      <c r="L54" s="53" t="s">
        <v>102</v>
      </c>
      <c r="M54" s="222" t="s">
        <v>102</v>
      </c>
      <c r="N54" s="53"/>
      <c r="O54" s="53" t="s">
        <v>102</v>
      </c>
      <c r="P54" s="222" t="s">
        <v>102</v>
      </c>
      <c r="Q54" s="53"/>
      <c r="R54" s="54" t="s">
        <v>102</v>
      </c>
      <c r="S54" s="48" t="s">
        <v>103</v>
      </c>
      <c r="T54" s="223" t="s">
        <v>104</v>
      </c>
      <c r="U54" s="223" t="s">
        <v>105</v>
      </c>
      <c r="V54" s="223" t="s">
        <v>106</v>
      </c>
      <c r="W54" s="223" t="s">
        <v>107</v>
      </c>
      <c r="X54" s="55"/>
      <c r="Y54" s="56"/>
      <c r="Z54" s="57" t="s">
        <v>108</v>
      </c>
      <c r="AB54" s="58"/>
    </row>
    <row r="55" spans="1:28">
      <c r="A55" s="4"/>
      <c r="B55" s="59" t="s">
        <v>109</v>
      </c>
      <c r="C55" s="60">
        <v>0.35416666666666669</v>
      </c>
      <c r="D55" s="61" t="s">
        <v>110</v>
      </c>
      <c r="E55" s="62">
        <v>0.78125</v>
      </c>
      <c r="F55" s="63">
        <f t="shared" ref="F55:F61" si="12">(E55-C55)</f>
        <v>0.42708333333333331</v>
      </c>
      <c r="G55" s="61"/>
      <c r="H55" s="61" t="s">
        <v>110</v>
      </c>
      <c r="I55" s="64"/>
      <c r="J55" s="65"/>
      <c r="K55" s="65" t="s">
        <v>110</v>
      </c>
      <c r="L55" s="66"/>
      <c r="M55" s="65"/>
      <c r="N55" s="65" t="s">
        <v>110</v>
      </c>
      <c r="O55" s="66"/>
      <c r="P55" s="67"/>
      <c r="Q55" s="65" t="s">
        <v>110</v>
      </c>
      <c r="R55" s="66"/>
      <c r="S55" s="225">
        <f t="shared" ref="S55:S61" si="13">(F55-((I55-G55)))</f>
        <v>0.42708333333333331</v>
      </c>
      <c r="T55" s="226">
        <f t="shared" ref="T55:T61" si="14">(F55-((I55-G55)+(L55-J55)+(O55-M55)+(R55-P55)))*24</f>
        <v>10.25</v>
      </c>
      <c r="U55" s="68">
        <f t="shared" ref="U55:U61" si="15">(($J$13+C55)+($L$13-E55))</f>
        <v>0.57291666666666674</v>
      </c>
      <c r="V55" s="227">
        <f t="shared" ref="V55:V61" si="16">(I55-G55)</f>
        <v>0</v>
      </c>
      <c r="W55" s="227">
        <f t="shared" ref="W55:W61" si="17">(V55+U55)</f>
        <v>0.57291666666666674</v>
      </c>
      <c r="X55" s="69"/>
      <c r="Y55" s="62"/>
      <c r="Z55" s="228">
        <f>SUM(($J$13+C55)+($L$13-E51))</f>
        <v>1.3541666666666667</v>
      </c>
      <c r="AB55" s="229"/>
    </row>
    <row r="56" spans="1:28">
      <c r="A56" s="4"/>
      <c r="B56" s="59" t="s">
        <v>111</v>
      </c>
      <c r="C56" s="60"/>
      <c r="D56" s="61" t="s">
        <v>110</v>
      </c>
      <c r="E56" s="62"/>
      <c r="F56" s="63">
        <f t="shared" si="12"/>
        <v>0</v>
      </c>
      <c r="G56" s="61"/>
      <c r="H56" s="61" t="s">
        <v>110</v>
      </c>
      <c r="I56" s="64"/>
      <c r="J56" s="70"/>
      <c r="K56" s="65" t="s">
        <v>110</v>
      </c>
      <c r="L56" s="66"/>
      <c r="M56" s="70"/>
      <c r="N56" s="65" t="s">
        <v>110</v>
      </c>
      <c r="O56" s="66"/>
      <c r="P56" s="67"/>
      <c r="Q56" s="65" t="s">
        <v>110</v>
      </c>
      <c r="R56" s="66"/>
      <c r="S56" s="225">
        <f t="shared" si="13"/>
        <v>0</v>
      </c>
      <c r="T56" s="226">
        <f t="shared" si="14"/>
        <v>0</v>
      </c>
      <c r="U56" s="68">
        <f t="shared" si="15"/>
        <v>1</v>
      </c>
      <c r="V56" s="227">
        <f t="shared" si="16"/>
        <v>0</v>
      </c>
      <c r="W56" s="227">
        <f t="shared" si="17"/>
        <v>1</v>
      </c>
      <c r="X56" s="69"/>
      <c r="Y56" s="62"/>
      <c r="Z56" s="228">
        <f>SUM(($J$13+C56)+($L$13-E51))</f>
        <v>1</v>
      </c>
      <c r="AB56" s="229"/>
    </row>
    <row r="57" spans="1:28">
      <c r="A57" s="4"/>
      <c r="B57" s="242" t="s">
        <v>112</v>
      </c>
      <c r="C57" s="74">
        <v>0.39236111111111099</v>
      </c>
      <c r="D57" s="61" t="s">
        <v>110</v>
      </c>
      <c r="E57" s="62">
        <v>0.77430555555555602</v>
      </c>
      <c r="F57" s="63">
        <f t="shared" si="12"/>
        <v>0.38194444444444503</v>
      </c>
      <c r="G57" s="61"/>
      <c r="H57" s="61" t="s">
        <v>110</v>
      </c>
      <c r="I57" s="64"/>
      <c r="J57" s="70"/>
      <c r="K57" s="70" t="s">
        <v>110</v>
      </c>
      <c r="L57" s="66"/>
      <c r="M57" s="70">
        <v>0.53472222222222199</v>
      </c>
      <c r="N57" s="70" t="s">
        <v>110</v>
      </c>
      <c r="O57" s="66">
        <v>0.62847222222222199</v>
      </c>
      <c r="P57" s="224"/>
      <c r="Q57" s="70" t="s">
        <v>110</v>
      </c>
      <c r="R57" s="66"/>
      <c r="S57" s="225">
        <f t="shared" si="13"/>
        <v>0.38194444444444503</v>
      </c>
      <c r="T57" s="226">
        <f t="shared" si="14"/>
        <v>6.9166666666666803</v>
      </c>
      <c r="U57" s="68">
        <f t="shared" si="15"/>
        <v>0.61805555555555491</v>
      </c>
      <c r="V57" s="227">
        <f t="shared" si="16"/>
        <v>0</v>
      </c>
      <c r="W57" s="227">
        <f t="shared" si="17"/>
        <v>0.61805555555555491</v>
      </c>
      <c r="X57" s="69"/>
      <c r="Y57" s="62"/>
      <c r="Z57" s="228">
        <f>SUM(($J$13+C57)+($L$13-E56))</f>
        <v>1.3923611111111109</v>
      </c>
      <c r="AB57" s="229"/>
    </row>
    <row r="58" spans="1:28">
      <c r="A58" s="4"/>
      <c r="B58" s="242" t="s">
        <v>113</v>
      </c>
      <c r="C58" s="225">
        <v>0.39236111111111099</v>
      </c>
      <c r="D58" s="71" t="s">
        <v>110</v>
      </c>
      <c r="E58" s="71">
        <v>0.84027777777777801</v>
      </c>
      <c r="F58" s="230">
        <f t="shared" si="12"/>
        <v>0.44791666666666702</v>
      </c>
      <c r="G58" s="71"/>
      <c r="H58" s="71" t="s">
        <v>110</v>
      </c>
      <c r="I58" s="72"/>
      <c r="J58" s="70">
        <v>0.47569444444444398</v>
      </c>
      <c r="K58" s="70" t="s">
        <v>110</v>
      </c>
      <c r="L58" s="66">
        <v>0.61805555555555602</v>
      </c>
      <c r="M58" s="70">
        <v>0.68055555555555602</v>
      </c>
      <c r="N58" s="70" t="s">
        <v>110</v>
      </c>
      <c r="O58" s="66">
        <v>0.73611111111111105</v>
      </c>
      <c r="P58" s="224"/>
      <c r="Q58" s="70" t="s">
        <v>110</v>
      </c>
      <c r="R58" s="66"/>
      <c r="S58" s="225">
        <f t="shared" si="13"/>
        <v>0.44791666666666702</v>
      </c>
      <c r="T58" s="226">
        <f t="shared" si="14"/>
        <v>5.9999999999999982</v>
      </c>
      <c r="U58" s="73">
        <f t="shared" si="15"/>
        <v>0.55208333333333304</v>
      </c>
      <c r="V58" s="227">
        <f t="shared" si="16"/>
        <v>0</v>
      </c>
      <c r="W58" s="227">
        <f t="shared" si="17"/>
        <v>0.55208333333333304</v>
      </c>
      <c r="X58" s="69"/>
      <c r="Y58" s="62"/>
      <c r="Z58" s="228">
        <f>SUM(($J$13+C58)+($L$13-E57))</f>
        <v>0.61805555555555491</v>
      </c>
      <c r="AB58" s="229"/>
    </row>
    <row r="59" spans="1:28">
      <c r="A59" s="4"/>
      <c r="B59" s="242" t="s">
        <v>115</v>
      </c>
      <c r="C59" s="74">
        <v>0.33680555555555602</v>
      </c>
      <c r="D59" s="61" t="s">
        <v>110</v>
      </c>
      <c r="E59" s="61">
        <v>0.84027777777777801</v>
      </c>
      <c r="F59" s="230">
        <f t="shared" si="12"/>
        <v>0.50347222222222199</v>
      </c>
      <c r="G59" s="71"/>
      <c r="H59" s="71" t="s">
        <v>110</v>
      </c>
      <c r="I59" s="72"/>
      <c r="J59" s="70"/>
      <c r="K59" s="70" t="s">
        <v>110</v>
      </c>
      <c r="L59" s="66"/>
      <c r="M59" s="70">
        <v>0.57638888888888895</v>
      </c>
      <c r="N59" s="70" t="s">
        <v>110</v>
      </c>
      <c r="O59" s="66">
        <v>0.65277777777777801</v>
      </c>
      <c r="P59" s="224">
        <v>0.47569444444444398</v>
      </c>
      <c r="Q59" s="70" t="s">
        <v>110</v>
      </c>
      <c r="R59" s="66">
        <v>0.51388888888888895</v>
      </c>
      <c r="S59" s="225">
        <f t="shared" si="13"/>
        <v>0.50347222222222199</v>
      </c>
      <c r="T59" s="226">
        <f t="shared" si="14"/>
        <v>9.3333333333333108</v>
      </c>
      <c r="U59" s="68">
        <f t="shared" si="15"/>
        <v>0.49652777777777801</v>
      </c>
      <c r="V59" s="227">
        <f t="shared" si="16"/>
        <v>0</v>
      </c>
      <c r="W59" s="227">
        <f t="shared" si="17"/>
        <v>0.49652777777777801</v>
      </c>
      <c r="X59" s="69"/>
      <c r="Y59" s="62"/>
      <c r="Z59" s="228">
        <f>SUM(($J$13+C59)+($L$13-E58))</f>
        <v>0.49652777777777801</v>
      </c>
      <c r="AB59" s="229"/>
    </row>
    <row r="60" spans="1:28">
      <c r="A60" s="4"/>
      <c r="B60" s="116" t="s">
        <v>116</v>
      </c>
      <c r="C60" s="74">
        <v>0.33680555555555602</v>
      </c>
      <c r="D60" s="61" t="s">
        <v>110</v>
      </c>
      <c r="E60" s="61">
        <v>0.73263888888888895</v>
      </c>
      <c r="F60" s="63">
        <f t="shared" si="12"/>
        <v>0.39583333333333293</v>
      </c>
      <c r="G60" s="61"/>
      <c r="H60" s="61" t="s">
        <v>110</v>
      </c>
      <c r="I60" s="64"/>
      <c r="J60" s="65"/>
      <c r="K60" s="65" t="s">
        <v>110</v>
      </c>
      <c r="L60" s="75"/>
      <c r="M60" s="65"/>
      <c r="N60" s="65" t="s">
        <v>110</v>
      </c>
      <c r="O60" s="75"/>
      <c r="P60" s="67">
        <v>0.48611111111111099</v>
      </c>
      <c r="Q60" s="65" t="s">
        <v>110</v>
      </c>
      <c r="R60" s="66">
        <v>0.51388888888888895</v>
      </c>
      <c r="S60" s="225">
        <f t="shared" si="13"/>
        <v>0.39583333333333293</v>
      </c>
      <c r="T60" s="226">
        <f t="shared" si="14"/>
        <v>8.8333333333333197</v>
      </c>
      <c r="U60" s="68">
        <f t="shared" si="15"/>
        <v>0.60416666666666707</v>
      </c>
      <c r="V60" s="227">
        <f t="shared" si="16"/>
        <v>0</v>
      </c>
      <c r="W60" s="227">
        <f t="shared" si="17"/>
        <v>0.60416666666666707</v>
      </c>
      <c r="X60" s="69"/>
      <c r="Y60" s="62"/>
      <c r="Z60" s="228">
        <f>SUM(($J$13+C60)+($L$13-E59))</f>
        <v>0.49652777777777801</v>
      </c>
      <c r="AB60" s="229"/>
    </row>
    <row r="61" spans="1:28">
      <c r="A61" s="4"/>
      <c r="B61" s="242" t="s">
        <v>118</v>
      </c>
      <c r="C61" s="74">
        <v>0.40277777777777801</v>
      </c>
      <c r="D61" s="61" t="s">
        <v>110</v>
      </c>
      <c r="E61" s="62">
        <v>0.85763888888888895</v>
      </c>
      <c r="F61" s="63">
        <f t="shared" si="12"/>
        <v>0.45486111111111094</v>
      </c>
      <c r="G61" s="61"/>
      <c r="H61" s="61" t="s">
        <v>110</v>
      </c>
      <c r="I61" s="64"/>
      <c r="J61" s="65"/>
      <c r="K61" s="65" t="s">
        <v>110</v>
      </c>
      <c r="L61" s="75"/>
      <c r="M61" s="65"/>
      <c r="N61" s="65" t="s">
        <v>110</v>
      </c>
      <c r="O61" s="75"/>
      <c r="P61" s="224"/>
      <c r="Q61" s="70" t="s">
        <v>110</v>
      </c>
      <c r="R61" s="66"/>
      <c r="S61" s="225">
        <f t="shared" si="13"/>
        <v>0.45486111111111094</v>
      </c>
      <c r="T61" s="226">
        <f t="shared" si="14"/>
        <v>10.916666666666663</v>
      </c>
      <c r="U61" s="68">
        <f t="shared" si="15"/>
        <v>0.54513888888888906</v>
      </c>
      <c r="V61" s="227">
        <f t="shared" si="16"/>
        <v>0</v>
      </c>
      <c r="W61" s="227">
        <f t="shared" si="17"/>
        <v>0.54513888888888906</v>
      </c>
      <c r="X61" s="69"/>
      <c r="Y61" s="6"/>
      <c r="Z61" s="240">
        <f>SUM(($J$13+C61)+($L$13-E60))</f>
        <v>0.67013888888888906</v>
      </c>
      <c r="AB61" s="229"/>
    </row>
    <row r="62" spans="1:28">
      <c r="A62" s="4"/>
      <c r="B62" s="81"/>
      <c r="C62" s="8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76">
        <f>SUM(S55:S61)*24</f>
        <v>62.666666666666679</v>
      </c>
      <c r="T62" s="77">
        <f>SUM(T55:T61)</f>
        <v>52.249999999999972</v>
      </c>
      <c r="U62" s="6"/>
      <c r="V62" s="4"/>
      <c r="W62" s="78">
        <f>SUM(W55:W61)*24</f>
        <v>105.33333333333331</v>
      </c>
      <c r="X62" s="79"/>
      <c r="Y62" s="79"/>
      <c r="Z62" s="19"/>
    </row>
    <row r="63" spans="1:2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6"/>
      <c r="U63" s="6"/>
      <c r="V63" s="4"/>
      <c r="W63" s="4"/>
      <c r="X63" s="4"/>
      <c r="Y63" s="4"/>
      <c r="Z63" s="4"/>
    </row>
    <row r="64" spans="1:28">
      <c r="A64" s="4"/>
      <c r="B64" s="4"/>
      <c r="C64" s="35" t="s">
        <v>240</v>
      </c>
      <c r="D64" s="4"/>
      <c r="E64" s="4"/>
      <c r="F64" s="4"/>
      <c r="G64" s="4"/>
      <c r="H64" s="4"/>
      <c r="I64" s="4"/>
      <c r="J64" s="4"/>
      <c r="K64" s="4"/>
      <c r="L64" s="4"/>
      <c r="M64" s="36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8" hidden="1">
      <c r="A65" s="4"/>
      <c r="B65" s="4"/>
      <c r="C65" s="4"/>
      <c r="D65" s="4"/>
      <c r="E65" s="4"/>
      <c r="F65" s="4"/>
      <c r="G65" s="4"/>
      <c r="H65" s="4"/>
      <c r="I65" s="4"/>
      <c r="J65" s="36">
        <v>0</v>
      </c>
      <c r="K65" s="4"/>
      <c r="L65" s="36">
        <v>1</v>
      </c>
      <c r="M65" s="36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8">
      <c r="A66" s="4"/>
      <c r="B66" s="37"/>
      <c r="C66" s="217"/>
      <c r="D66" s="38"/>
      <c r="E66" s="39" t="s">
        <v>91</v>
      </c>
      <c r="F66" s="40"/>
      <c r="G66" s="41"/>
      <c r="H66" s="42" t="s">
        <v>92</v>
      </c>
      <c r="I66" s="40"/>
      <c r="J66" s="43"/>
      <c r="K66" s="43" t="s">
        <v>93</v>
      </c>
      <c r="L66" s="44"/>
      <c r="M66" s="218"/>
      <c r="N66" s="43" t="s">
        <v>93</v>
      </c>
      <c r="O66" s="43"/>
      <c r="P66" s="218"/>
      <c r="Q66" s="43" t="s">
        <v>94</v>
      </c>
      <c r="R66" s="43"/>
      <c r="S66" s="219" t="s">
        <v>95</v>
      </c>
      <c r="T66" s="45" t="s">
        <v>96</v>
      </c>
      <c r="U66" s="217"/>
      <c r="V66" s="39" t="s">
        <v>97</v>
      </c>
      <c r="W66" s="45"/>
      <c r="X66" s="10"/>
      <c r="Y66" s="10"/>
      <c r="Z66" s="46" t="s">
        <v>98</v>
      </c>
      <c r="AB66" s="47" t="s">
        <v>83</v>
      </c>
    </row>
    <row r="67" spans="1:28">
      <c r="A67" s="4"/>
      <c r="B67" s="48" t="s">
        <v>99</v>
      </c>
      <c r="C67" s="220"/>
      <c r="D67" s="49" t="s">
        <v>100</v>
      </c>
      <c r="E67" s="50"/>
      <c r="F67" s="221" t="s">
        <v>101</v>
      </c>
      <c r="G67" s="51" t="s">
        <v>102</v>
      </c>
      <c r="H67" s="51"/>
      <c r="I67" s="52" t="s">
        <v>102</v>
      </c>
      <c r="J67" s="222" t="s">
        <v>102</v>
      </c>
      <c r="K67" s="53"/>
      <c r="L67" s="53" t="s">
        <v>102</v>
      </c>
      <c r="M67" s="222" t="s">
        <v>102</v>
      </c>
      <c r="N67" s="53"/>
      <c r="O67" s="53" t="s">
        <v>102</v>
      </c>
      <c r="P67" s="222" t="s">
        <v>102</v>
      </c>
      <c r="Q67" s="53"/>
      <c r="R67" s="54" t="s">
        <v>102</v>
      </c>
      <c r="S67" s="48" t="s">
        <v>103</v>
      </c>
      <c r="T67" s="223" t="s">
        <v>104</v>
      </c>
      <c r="U67" s="223" t="s">
        <v>105</v>
      </c>
      <c r="V67" s="223" t="s">
        <v>106</v>
      </c>
      <c r="W67" s="223" t="s">
        <v>107</v>
      </c>
      <c r="X67" s="55"/>
      <c r="Y67" s="56"/>
      <c r="Z67" s="57" t="s">
        <v>108</v>
      </c>
      <c r="AB67" s="58"/>
    </row>
    <row r="68" spans="1:28">
      <c r="A68" s="4"/>
      <c r="B68" s="59" t="s">
        <v>109</v>
      </c>
      <c r="C68" s="60">
        <v>0.35416666666666669</v>
      </c>
      <c r="D68" s="61" t="s">
        <v>110</v>
      </c>
      <c r="E68" s="62">
        <v>0.78125</v>
      </c>
      <c r="F68" s="63">
        <f t="shared" ref="F68:F74" si="18">(E68-C68)</f>
        <v>0.42708333333333331</v>
      </c>
      <c r="G68" s="61"/>
      <c r="H68" s="61" t="s">
        <v>110</v>
      </c>
      <c r="I68" s="64"/>
      <c r="J68" s="65"/>
      <c r="K68" s="65" t="s">
        <v>110</v>
      </c>
      <c r="L68" s="66"/>
      <c r="M68" s="65"/>
      <c r="N68" s="65" t="s">
        <v>110</v>
      </c>
      <c r="O68" s="66"/>
      <c r="P68" s="67"/>
      <c r="Q68" s="65" t="s">
        <v>110</v>
      </c>
      <c r="R68" s="66"/>
      <c r="S68" s="225">
        <f t="shared" ref="S68:S74" si="19">(F68-((I68-G68)))</f>
        <v>0.42708333333333331</v>
      </c>
      <c r="T68" s="226">
        <f t="shared" ref="T68:T74" si="20">(F68-((I68-G68)+(L68-J68)+(O68-M68)+(R68-P68)))*24</f>
        <v>10.25</v>
      </c>
      <c r="U68" s="68">
        <f t="shared" ref="U68:U74" si="21">(($J$13+C68)+($L$13-E68))</f>
        <v>0.57291666666666674</v>
      </c>
      <c r="V68" s="227">
        <f t="shared" ref="V68:V74" si="22">(I68-G68)</f>
        <v>0</v>
      </c>
      <c r="W68" s="227">
        <f t="shared" ref="W68:W74" si="23">(V68+U68)</f>
        <v>0.57291666666666674</v>
      </c>
      <c r="X68" s="69"/>
      <c r="Y68" s="62"/>
      <c r="Z68" s="228">
        <f>SUM(($J$13+C68)+($L$13-E64))</f>
        <v>1.3541666666666667</v>
      </c>
      <c r="AB68" s="229"/>
    </row>
    <row r="69" spans="1:28">
      <c r="A69" s="4"/>
      <c r="B69" s="59" t="s">
        <v>111</v>
      </c>
      <c r="C69" s="60"/>
      <c r="D69" s="61" t="s">
        <v>110</v>
      </c>
      <c r="E69" s="62"/>
      <c r="F69" s="63">
        <f t="shared" si="18"/>
        <v>0</v>
      </c>
      <c r="G69" s="61"/>
      <c r="H69" s="61" t="s">
        <v>110</v>
      </c>
      <c r="I69" s="64"/>
      <c r="J69" s="70"/>
      <c r="K69" s="65" t="s">
        <v>110</v>
      </c>
      <c r="L69" s="66"/>
      <c r="M69" s="70"/>
      <c r="N69" s="65" t="s">
        <v>110</v>
      </c>
      <c r="O69" s="66"/>
      <c r="P69" s="67"/>
      <c r="Q69" s="65" t="s">
        <v>110</v>
      </c>
      <c r="R69" s="66"/>
      <c r="S69" s="225">
        <f t="shared" si="19"/>
        <v>0</v>
      </c>
      <c r="T69" s="226">
        <f t="shared" si="20"/>
        <v>0</v>
      </c>
      <c r="U69" s="68">
        <f t="shared" si="21"/>
        <v>1</v>
      </c>
      <c r="V69" s="227">
        <f t="shared" si="22"/>
        <v>0</v>
      </c>
      <c r="W69" s="227">
        <f t="shared" si="23"/>
        <v>1</v>
      </c>
      <c r="X69" s="69"/>
      <c r="Y69" s="62"/>
      <c r="Z69" s="228">
        <f>SUM(($J$13+C69)+($L$13-E64))</f>
        <v>1</v>
      </c>
      <c r="AB69" s="229"/>
    </row>
    <row r="70" spans="1:28">
      <c r="A70" s="4"/>
      <c r="B70" s="242" t="s">
        <v>112</v>
      </c>
      <c r="C70" s="74">
        <v>0.39236111111111099</v>
      </c>
      <c r="D70" s="61" t="s">
        <v>110</v>
      </c>
      <c r="E70" s="62">
        <v>0.77430555555555602</v>
      </c>
      <c r="F70" s="63">
        <f t="shared" si="18"/>
        <v>0.38194444444444503</v>
      </c>
      <c r="G70" s="61"/>
      <c r="H70" s="61" t="s">
        <v>110</v>
      </c>
      <c r="I70" s="64"/>
      <c r="J70" s="70"/>
      <c r="K70" s="70" t="s">
        <v>110</v>
      </c>
      <c r="L70" s="66"/>
      <c r="M70" s="70">
        <v>0.53472222222222199</v>
      </c>
      <c r="N70" s="70" t="s">
        <v>110</v>
      </c>
      <c r="O70" s="66">
        <v>0.62847222222222199</v>
      </c>
      <c r="P70" s="224"/>
      <c r="Q70" s="70" t="s">
        <v>110</v>
      </c>
      <c r="R70" s="66"/>
      <c r="S70" s="225">
        <f t="shared" si="19"/>
        <v>0.38194444444444503</v>
      </c>
      <c r="T70" s="226">
        <f t="shared" si="20"/>
        <v>6.9166666666666803</v>
      </c>
      <c r="U70" s="68">
        <f t="shared" si="21"/>
        <v>0.61805555555555491</v>
      </c>
      <c r="V70" s="227">
        <f t="shared" si="22"/>
        <v>0</v>
      </c>
      <c r="W70" s="227">
        <f t="shared" si="23"/>
        <v>0.61805555555555491</v>
      </c>
      <c r="X70" s="69"/>
      <c r="Y70" s="62"/>
      <c r="Z70" s="228">
        <f>SUM(($J$13+C70)+($L$13-E69))</f>
        <v>1.3923611111111109</v>
      </c>
      <c r="AB70" s="229"/>
    </row>
    <row r="71" spans="1:28">
      <c r="A71" s="4"/>
      <c r="B71" s="242" t="s">
        <v>113</v>
      </c>
      <c r="C71" s="225">
        <v>0.55555555555555602</v>
      </c>
      <c r="D71" s="71" t="s">
        <v>110</v>
      </c>
      <c r="E71" s="71">
        <v>0.84027777777777801</v>
      </c>
      <c r="F71" s="230">
        <f t="shared" si="18"/>
        <v>0.28472222222222199</v>
      </c>
      <c r="G71" s="71"/>
      <c r="H71" s="71" t="s">
        <v>110</v>
      </c>
      <c r="I71" s="72"/>
      <c r="J71" s="70"/>
      <c r="K71" s="70" t="s">
        <v>110</v>
      </c>
      <c r="L71" s="66"/>
      <c r="M71" s="70">
        <v>0.68055555555555602</v>
      </c>
      <c r="N71" s="70" t="s">
        <v>110</v>
      </c>
      <c r="O71" s="66">
        <v>0.73611111111111105</v>
      </c>
      <c r="P71" s="224"/>
      <c r="Q71" s="70" t="s">
        <v>110</v>
      </c>
      <c r="R71" s="66"/>
      <c r="S71" s="225">
        <f t="shared" si="19"/>
        <v>0.28472222222222199</v>
      </c>
      <c r="T71" s="226">
        <f t="shared" si="20"/>
        <v>5.5000000000000071</v>
      </c>
      <c r="U71" s="73">
        <f t="shared" si="21"/>
        <v>0.71527777777777801</v>
      </c>
      <c r="V71" s="227">
        <f t="shared" si="22"/>
        <v>0</v>
      </c>
      <c r="W71" s="227">
        <f t="shared" si="23"/>
        <v>0.71527777777777801</v>
      </c>
      <c r="X71" s="69"/>
      <c r="Y71" s="62"/>
      <c r="Z71" s="228">
        <f>SUM(($J$13+C71)+($L$13-E70))</f>
        <v>0.78125</v>
      </c>
      <c r="AB71" s="229"/>
    </row>
    <row r="72" spans="1:28">
      <c r="A72" s="4"/>
      <c r="B72" s="242" t="s">
        <v>115</v>
      </c>
      <c r="C72" s="74">
        <v>0.33680555555555602</v>
      </c>
      <c r="D72" s="61" t="s">
        <v>110</v>
      </c>
      <c r="E72" s="61">
        <v>0.84027777777777801</v>
      </c>
      <c r="F72" s="230">
        <f t="shared" si="18"/>
        <v>0.50347222222222199</v>
      </c>
      <c r="G72" s="71"/>
      <c r="H72" s="71" t="s">
        <v>110</v>
      </c>
      <c r="I72" s="72"/>
      <c r="J72" s="70"/>
      <c r="K72" s="70" t="s">
        <v>110</v>
      </c>
      <c r="L72" s="66"/>
      <c r="M72" s="70">
        <v>0.57638888888888895</v>
      </c>
      <c r="N72" s="70" t="s">
        <v>110</v>
      </c>
      <c r="O72" s="66">
        <v>0.73611111111111105</v>
      </c>
      <c r="P72" s="224">
        <v>0.47569444444444398</v>
      </c>
      <c r="Q72" s="70" t="s">
        <v>110</v>
      </c>
      <c r="R72" s="66">
        <v>0.51388888888888895</v>
      </c>
      <c r="S72" s="225">
        <f t="shared" si="19"/>
        <v>0.50347222222222199</v>
      </c>
      <c r="T72" s="226">
        <f t="shared" si="20"/>
        <v>7.3333333333333179</v>
      </c>
      <c r="U72" s="68">
        <f t="shared" si="21"/>
        <v>0.49652777777777801</v>
      </c>
      <c r="V72" s="227">
        <f t="shared" si="22"/>
        <v>0</v>
      </c>
      <c r="W72" s="227">
        <f t="shared" si="23"/>
        <v>0.49652777777777801</v>
      </c>
      <c r="X72" s="69"/>
      <c r="Y72" s="62"/>
      <c r="Z72" s="228">
        <f>SUM(($J$13+C72)+($L$13-E71))</f>
        <v>0.49652777777777801</v>
      </c>
      <c r="AB72" s="229"/>
    </row>
    <row r="73" spans="1:28">
      <c r="A73" s="4"/>
      <c r="B73" s="116" t="s">
        <v>116</v>
      </c>
      <c r="C73" s="74">
        <v>0.33680555555555602</v>
      </c>
      <c r="D73" s="61" t="s">
        <v>110</v>
      </c>
      <c r="E73" s="61">
        <v>0.60763888888888895</v>
      </c>
      <c r="F73" s="63">
        <f t="shared" si="18"/>
        <v>0.27083333333333293</v>
      </c>
      <c r="G73" s="61"/>
      <c r="H73" s="61" t="s">
        <v>110</v>
      </c>
      <c r="I73" s="64"/>
      <c r="J73" s="65"/>
      <c r="K73" s="65" t="s">
        <v>110</v>
      </c>
      <c r="L73" s="75"/>
      <c r="M73" s="65"/>
      <c r="N73" s="65" t="s">
        <v>110</v>
      </c>
      <c r="O73" s="75"/>
      <c r="P73" s="67">
        <v>0.48611111111111099</v>
      </c>
      <c r="Q73" s="65" t="s">
        <v>110</v>
      </c>
      <c r="R73" s="66">
        <v>0.51388888888888895</v>
      </c>
      <c r="S73" s="225">
        <f t="shared" si="19"/>
        <v>0.27083333333333293</v>
      </c>
      <c r="T73" s="226">
        <f t="shared" si="20"/>
        <v>5.8333333333333197</v>
      </c>
      <c r="U73" s="68">
        <f t="shared" si="21"/>
        <v>0.72916666666666707</v>
      </c>
      <c r="V73" s="227">
        <f t="shared" si="22"/>
        <v>0</v>
      </c>
      <c r="W73" s="227">
        <f t="shared" si="23"/>
        <v>0.72916666666666707</v>
      </c>
      <c r="X73" s="69"/>
      <c r="Y73" s="62"/>
      <c r="Z73" s="228">
        <f>SUM(($J$13+C73)+($L$13-E72))</f>
        <v>0.49652777777777801</v>
      </c>
      <c r="AB73" s="229"/>
    </row>
    <row r="74" spans="1:28">
      <c r="A74" s="4"/>
      <c r="B74" s="242" t="s">
        <v>118</v>
      </c>
      <c r="C74" s="74">
        <v>0.40277777777777801</v>
      </c>
      <c r="D74" s="61" t="s">
        <v>110</v>
      </c>
      <c r="E74" s="62">
        <v>0.85763888888888895</v>
      </c>
      <c r="F74" s="63">
        <f t="shared" si="18"/>
        <v>0.45486111111111094</v>
      </c>
      <c r="G74" s="61"/>
      <c r="H74" s="61" t="s">
        <v>110</v>
      </c>
      <c r="I74" s="64"/>
      <c r="J74" s="65"/>
      <c r="K74" s="65" t="s">
        <v>110</v>
      </c>
      <c r="L74" s="75"/>
      <c r="M74" s="65"/>
      <c r="N74" s="65" t="s">
        <v>110</v>
      </c>
      <c r="O74" s="75"/>
      <c r="P74" s="224"/>
      <c r="Q74" s="70" t="s">
        <v>110</v>
      </c>
      <c r="R74" s="66"/>
      <c r="S74" s="225">
        <f t="shared" si="19"/>
        <v>0.45486111111111094</v>
      </c>
      <c r="T74" s="226">
        <f t="shared" si="20"/>
        <v>10.916666666666663</v>
      </c>
      <c r="U74" s="68">
        <f t="shared" si="21"/>
        <v>0.54513888888888906</v>
      </c>
      <c r="V74" s="227">
        <f t="shared" si="22"/>
        <v>0</v>
      </c>
      <c r="W74" s="227">
        <f t="shared" si="23"/>
        <v>0.54513888888888906</v>
      </c>
      <c r="X74" s="69"/>
      <c r="Y74" s="6"/>
      <c r="Z74" s="240">
        <f>SUM(($J$13+C74)+($L$13-E73))</f>
        <v>0.79513888888888906</v>
      </c>
      <c r="AB74" s="229"/>
    </row>
    <row r="75" spans="1:28">
      <c r="A75" s="4"/>
      <c r="B75" s="81"/>
      <c r="C75" s="8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76">
        <f>SUM(S68:S74)*24</f>
        <v>55.749999999999986</v>
      </c>
      <c r="T75" s="77">
        <f>SUM(T68:T74)</f>
        <v>46.749999999999986</v>
      </c>
      <c r="U75" s="6"/>
      <c r="V75" s="4"/>
      <c r="W75" s="78">
        <f>SUM(W68:W74)*24</f>
        <v>112.25000000000001</v>
      </c>
      <c r="X75" s="79"/>
      <c r="Y75" s="79"/>
      <c r="Z75" s="19"/>
    </row>
    <row r="76" spans="1:2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6"/>
      <c r="U76" s="6"/>
      <c r="V76" s="4"/>
      <c r="W76" s="4"/>
      <c r="X76" s="4"/>
      <c r="Y76" s="4"/>
      <c r="Z76" s="4"/>
    </row>
    <row r="77" spans="1:28"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</row>
    <row r="78" spans="1:28">
      <c r="A78" s="4"/>
      <c r="B78" s="250" t="s">
        <v>181</v>
      </c>
      <c r="C78" s="220">
        <v>0.33680555555555602</v>
      </c>
      <c r="D78" s="71" t="s">
        <v>110</v>
      </c>
      <c r="E78" s="50">
        <v>0.84722222222222199</v>
      </c>
      <c r="F78" s="230">
        <f>(E78-C78)</f>
        <v>0.51041666666666596</v>
      </c>
      <c r="G78" s="71"/>
      <c r="H78" s="71" t="s">
        <v>110</v>
      </c>
      <c r="I78" s="72"/>
      <c r="J78" s="70"/>
      <c r="K78" s="70" t="s">
        <v>110</v>
      </c>
      <c r="L78" s="66"/>
      <c r="M78" s="70">
        <v>0.57638888888888895</v>
      </c>
      <c r="N78" s="70" t="s">
        <v>110</v>
      </c>
      <c r="O78" s="66">
        <v>0.73611111111111105</v>
      </c>
      <c r="P78" s="224">
        <v>0.47569444444444398</v>
      </c>
      <c r="Q78" s="70" t="s">
        <v>110</v>
      </c>
      <c r="R78" s="66">
        <v>0.51388888888888895</v>
      </c>
      <c r="S78" s="225">
        <f>(F78-((I78-G78)))</f>
        <v>0.51041666666666596</v>
      </c>
      <c r="T78" s="226">
        <f>(F78-((I78-G78)+(L78-J78)+(O78-M78)+(R78-P78)))*24</f>
        <v>7.4999999999999734</v>
      </c>
      <c r="U78" s="73">
        <f>(($J$13+C78)+($L$13-E78))</f>
        <v>0.48958333333333404</v>
      </c>
      <c r="V78" s="227">
        <f>(I78-G78)</f>
        <v>0</v>
      </c>
      <c r="W78" s="227">
        <f>(V78+U78)</f>
        <v>0.48958333333333404</v>
      </c>
      <c r="X78" s="69"/>
      <c r="Y78" s="62"/>
      <c r="Z78" s="228">
        <f>SUM(($J$13+C78)+($L$13-E71))</f>
        <v>0.49652777777777801</v>
      </c>
      <c r="AB78" s="229"/>
    </row>
    <row r="81" spans="1:28">
      <c r="A81" s="4"/>
      <c r="B81" s="4"/>
      <c r="C81" s="35" t="s">
        <v>241</v>
      </c>
      <c r="D81" s="4"/>
      <c r="E81" s="4"/>
      <c r="F81" s="4"/>
      <c r="G81" s="4"/>
      <c r="H81" s="4"/>
      <c r="I81" s="4"/>
      <c r="J81" s="4"/>
      <c r="K81" s="4"/>
      <c r="L81" s="4"/>
      <c r="M81" s="36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8" hidden="1">
      <c r="A82" s="4"/>
      <c r="B82" s="4"/>
      <c r="C82" s="4"/>
      <c r="D82" s="4"/>
      <c r="E82" s="4"/>
      <c r="F82" s="4"/>
      <c r="G82" s="4"/>
      <c r="H82" s="4"/>
      <c r="I82" s="4"/>
      <c r="J82" s="36">
        <v>0</v>
      </c>
      <c r="K82" s="4"/>
      <c r="L82" s="36">
        <v>1</v>
      </c>
      <c r="M82" s="36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8">
      <c r="A83" s="4"/>
      <c r="B83" s="37"/>
      <c r="C83" s="217"/>
      <c r="D83" s="38"/>
      <c r="E83" s="39" t="s">
        <v>91</v>
      </c>
      <c r="F83" s="40"/>
      <c r="G83" s="41"/>
      <c r="H83" s="42" t="s">
        <v>92</v>
      </c>
      <c r="I83" s="40"/>
      <c r="J83" s="43"/>
      <c r="K83" s="43" t="s">
        <v>93</v>
      </c>
      <c r="L83" s="44"/>
      <c r="M83" s="218"/>
      <c r="N83" s="43" t="s">
        <v>93</v>
      </c>
      <c r="O83" s="43"/>
      <c r="P83" s="218"/>
      <c r="Q83" s="43" t="s">
        <v>94</v>
      </c>
      <c r="R83" s="43"/>
      <c r="S83" s="219" t="s">
        <v>95</v>
      </c>
      <c r="T83" s="45" t="s">
        <v>96</v>
      </c>
      <c r="U83" s="217"/>
      <c r="V83" s="39" t="s">
        <v>97</v>
      </c>
      <c r="W83" s="45"/>
      <c r="X83" s="10"/>
      <c r="Y83" s="10"/>
      <c r="Z83" s="46" t="s">
        <v>98</v>
      </c>
      <c r="AB83" s="47" t="s">
        <v>83</v>
      </c>
    </row>
    <row r="84" spans="1:28">
      <c r="A84" s="4"/>
      <c r="B84" s="48" t="s">
        <v>99</v>
      </c>
      <c r="C84" s="220"/>
      <c r="D84" s="49" t="s">
        <v>100</v>
      </c>
      <c r="E84" s="50"/>
      <c r="F84" s="221" t="s">
        <v>101</v>
      </c>
      <c r="G84" s="51" t="s">
        <v>102</v>
      </c>
      <c r="H84" s="51"/>
      <c r="I84" s="52" t="s">
        <v>102</v>
      </c>
      <c r="J84" s="222" t="s">
        <v>102</v>
      </c>
      <c r="K84" s="53"/>
      <c r="L84" s="53" t="s">
        <v>102</v>
      </c>
      <c r="M84" s="222" t="s">
        <v>102</v>
      </c>
      <c r="N84" s="53"/>
      <c r="O84" s="53" t="s">
        <v>102</v>
      </c>
      <c r="P84" s="222" t="s">
        <v>102</v>
      </c>
      <c r="Q84" s="53"/>
      <c r="R84" s="54" t="s">
        <v>102</v>
      </c>
      <c r="S84" s="48" t="s">
        <v>103</v>
      </c>
      <c r="T84" s="223" t="s">
        <v>104</v>
      </c>
      <c r="U84" s="223" t="s">
        <v>105</v>
      </c>
      <c r="V84" s="223" t="s">
        <v>106</v>
      </c>
      <c r="W84" s="223" t="s">
        <v>107</v>
      </c>
      <c r="X84" s="55"/>
      <c r="Y84" s="56"/>
      <c r="Z84" s="57" t="s">
        <v>108</v>
      </c>
      <c r="AB84" s="58"/>
    </row>
    <row r="85" spans="1:28">
      <c r="A85" s="4"/>
      <c r="B85" s="59" t="s">
        <v>109</v>
      </c>
      <c r="C85" s="60">
        <v>0.35416666666666669</v>
      </c>
      <c r="D85" s="61" t="s">
        <v>110</v>
      </c>
      <c r="E85" s="62">
        <v>0.78125</v>
      </c>
      <c r="F85" s="63">
        <f t="shared" ref="F85:F91" si="24">(E85-C85)</f>
        <v>0.42708333333333331</v>
      </c>
      <c r="G85" s="61"/>
      <c r="H85" s="61" t="s">
        <v>110</v>
      </c>
      <c r="I85" s="64"/>
      <c r="J85" s="65"/>
      <c r="K85" s="65" t="s">
        <v>110</v>
      </c>
      <c r="L85" s="66"/>
      <c r="M85" s="65"/>
      <c r="N85" s="65" t="s">
        <v>110</v>
      </c>
      <c r="O85" s="66"/>
      <c r="P85" s="67"/>
      <c r="Q85" s="65" t="s">
        <v>110</v>
      </c>
      <c r="R85" s="66"/>
      <c r="S85" s="225">
        <f t="shared" ref="S85:S91" si="25">(F85-((I85-G85)))</f>
        <v>0.42708333333333331</v>
      </c>
      <c r="T85" s="226">
        <f t="shared" ref="T85:T91" si="26">(F85-((I85-G85)+(L85-J85)+(O85-M85)+(R85-P85)))*24</f>
        <v>10.25</v>
      </c>
      <c r="U85" s="68">
        <f t="shared" ref="U85:U91" si="27">(($J$13+C85)+($L$13-E85))</f>
        <v>0.57291666666666674</v>
      </c>
      <c r="V85" s="227">
        <f t="shared" ref="V85:V91" si="28">(I85-G85)</f>
        <v>0</v>
      </c>
      <c r="W85" s="227">
        <f t="shared" ref="W85:W91" si="29">(V85+U85)</f>
        <v>0.57291666666666674</v>
      </c>
      <c r="X85" s="69"/>
      <c r="Y85" s="62"/>
      <c r="Z85" s="228">
        <f>SUM(($J$13+C85)+($L$13-E81))</f>
        <v>1.3541666666666667</v>
      </c>
      <c r="AB85" s="229"/>
    </row>
    <row r="86" spans="1:28">
      <c r="A86" s="4"/>
      <c r="B86" s="59" t="s">
        <v>111</v>
      </c>
      <c r="C86" s="60"/>
      <c r="D86" s="61" t="s">
        <v>110</v>
      </c>
      <c r="E86" s="62"/>
      <c r="F86" s="63">
        <f t="shared" si="24"/>
        <v>0</v>
      </c>
      <c r="G86" s="61"/>
      <c r="H86" s="61" t="s">
        <v>110</v>
      </c>
      <c r="I86" s="64"/>
      <c r="J86" s="70"/>
      <c r="K86" s="65" t="s">
        <v>110</v>
      </c>
      <c r="L86" s="66"/>
      <c r="M86" s="70"/>
      <c r="N86" s="65" t="s">
        <v>110</v>
      </c>
      <c r="O86" s="66"/>
      <c r="P86" s="67"/>
      <c r="Q86" s="65" t="s">
        <v>110</v>
      </c>
      <c r="R86" s="66"/>
      <c r="S86" s="225">
        <f t="shared" si="25"/>
        <v>0</v>
      </c>
      <c r="T86" s="226">
        <f t="shared" si="26"/>
        <v>0</v>
      </c>
      <c r="U86" s="68">
        <f t="shared" si="27"/>
        <v>1</v>
      </c>
      <c r="V86" s="227">
        <f t="shared" si="28"/>
        <v>0</v>
      </c>
      <c r="W86" s="227">
        <f t="shared" si="29"/>
        <v>1</v>
      </c>
      <c r="X86" s="69"/>
      <c r="Y86" s="62"/>
      <c r="Z86" s="228">
        <f>SUM(($J$13+C86)+($L$13-E81))</f>
        <v>1</v>
      </c>
      <c r="AB86" s="229"/>
    </row>
    <row r="87" spans="1:28">
      <c r="A87" s="4"/>
      <c r="B87" s="242" t="s">
        <v>112</v>
      </c>
      <c r="C87" s="74">
        <v>0.39236111111111099</v>
      </c>
      <c r="D87" s="61" t="s">
        <v>110</v>
      </c>
      <c r="E87" s="62">
        <v>0.77430555555555602</v>
      </c>
      <c r="F87" s="63">
        <f t="shared" si="24"/>
        <v>0.38194444444444503</v>
      </c>
      <c r="G87" s="61"/>
      <c r="H87" s="61" t="s">
        <v>110</v>
      </c>
      <c r="I87" s="64"/>
      <c r="J87" s="70"/>
      <c r="K87" s="70" t="s">
        <v>110</v>
      </c>
      <c r="L87" s="66"/>
      <c r="M87" s="70">
        <v>0.53472222222222199</v>
      </c>
      <c r="N87" s="70" t="s">
        <v>110</v>
      </c>
      <c r="O87" s="66">
        <v>0.62847222222222199</v>
      </c>
      <c r="P87" s="224"/>
      <c r="Q87" s="70" t="s">
        <v>110</v>
      </c>
      <c r="R87" s="66"/>
      <c r="S87" s="225">
        <f t="shared" si="25"/>
        <v>0.38194444444444503</v>
      </c>
      <c r="T87" s="226">
        <f t="shared" si="26"/>
        <v>6.9166666666666803</v>
      </c>
      <c r="U87" s="68">
        <f t="shared" si="27"/>
        <v>0.61805555555555491</v>
      </c>
      <c r="V87" s="227">
        <f t="shared" si="28"/>
        <v>0</v>
      </c>
      <c r="W87" s="227">
        <f t="shared" si="29"/>
        <v>0.61805555555555491</v>
      </c>
      <c r="X87" s="69"/>
      <c r="Y87" s="62"/>
      <c r="Z87" s="228">
        <f>SUM(($J$13+C87)+($L$13-E86))</f>
        <v>1.3923611111111109</v>
      </c>
      <c r="AB87" s="229"/>
    </row>
    <row r="88" spans="1:28">
      <c r="A88" s="4"/>
      <c r="B88" s="242" t="s">
        <v>113</v>
      </c>
      <c r="C88" s="225"/>
      <c r="D88" s="71" t="s">
        <v>110</v>
      </c>
      <c r="E88" s="71"/>
      <c r="F88" s="230">
        <f t="shared" si="24"/>
        <v>0</v>
      </c>
      <c r="G88" s="71"/>
      <c r="H88" s="71" t="s">
        <v>110</v>
      </c>
      <c r="I88" s="72"/>
      <c r="J88" s="70"/>
      <c r="K88" s="70" t="s">
        <v>110</v>
      </c>
      <c r="L88" s="66"/>
      <c r="M88" s="70"/>
      <c r="N88" s="70" t="s">
        <v>110</v>
      </c>
      <c r="O88" s="66"/>
      <c r="P88" s="224"/>
      <c r="Q88" s="70" t="s">
        <v>110</v>
      </c>
      <c r="R88" s="66"/>
      <c r="S88" s="225">
        <f t="shared" si="25"/>
        <v>0</v>
      </c>
      <c r="T88" s="226">
        <f t="shared" si="26"/>
        <v>0</v>
      </c>
      <c r="U88" s="73">
        <f t="shared" si="27"/>
        <v>1</v>
      </c>
      <c r="V88" s="227">
        <f t="shared" si="28"/>
        <v>0</v>
      </c>
      <c r="W88" s="227">
        <f t="shared" si="29"/>
        <v>1</v>
      </c>
      <c r="X88" s="69"/>
      <c r="Y88" s="62"/>
      <c r="Z88" s="228">
        <f>SUM(($J$13+C88)+($L$13-E81))</f>
        <v>1</v>
      </c>
      <c r="AB88" s="229"/>
    </row>
    <row r="89" spans="1:28">
      <c r="A89" s="4"/>
      <c r="B89" s="242" t="s">
        <v>115</v>
      </c>
      <c r="C89" s="74">
        <v>0.39236111111111099</v>
      </c>
      <c r="D89" s="61" t="s">
        <v>110</v>
      </c>
      <c r="E89" s="61">
        <v>0.84027777777777801</v>
      </c>
      <c r="F89" s="230">
        <f t="shared" si="24"/>
        <v>0.44791666666666702</v>
      </c>
      <c r="G89" s="71"/>
      <c r="H89" s="71" t="s">
        <v>110</v>
      </c>
      <c r="I89" s="72"/>
      <c r="J89" s="70"/>
      <c r="K89" s="70" t="s">
        <v>110</v>
      </c>
      <c r="L89" s="66"/>
      <c r="M89" s="70">
        <v>0.57638888888888895</v>
      </c>
      <c r="N89" s="70" t="s">
        <v>110</v>
      </c>
      <c r="O89" s="66">
        <v>0.73611111111111105</v>
      </c>
      <c r="P89" s="224">
        <v>0.47569444444444398</v>
      </c>
      <c r="Q89" s="70" t="s">
        <v>110</v>
      </c>
      <c r="R89" s="66">
        <v>0.51388888888888895</v>
      </c>
      <c r="S89" s="225">
        <f t="shared" si="25"/>
        <v>0.44791666666666702</v>
      </c>
      <c r="T89" s="226">
        <f t="shared" si="26"/>
        <v>5.9999999999999982</v>
      </c>
      <c r="U89" s="68">
        <f t="shared" si="27"/>
        <v>0.55208333333333304</v>
      </c>
      <c r="V89" s="227">
        <f t="shared" si="28"/>
        <v>0</v>
      </c>
      <c r="W89" s="227">
        <f t="shared" si="29"/>
        <v>0.55208333333333304</v>
      </c>
      <c r="X89" s="69"/>
      <c r="Y89" s="62"/>
      <c r="Z89" s="228">
        <f>SUM(($J$13+C89)+($L$13-E88))</f>
        <v>1.3923611111111109</v>
      </c>
      <c r="AB89" s="229"/>
    </row>
    <row r="90" spans="1:28">
      <c r="A90" s="4"/>
      <c r="B90" s="116" t="s">
        <v>116</v>
      </c>
      <c r="C90" s="74">
        <v>0.33680555555555602</v>
      </c>
      <c r="D90" s="61" t="s">
        <v>110</v>
      </c>
      <c r="E90" s="61">
        <v>0.60763888888888895</v>
      </c>
      <c r="F90" s="63">
        <f t="shared" si="24"/>
        <v>0.27083333333333293</v>
      </c>
      <c r="G90" s="61"/>
      <c r="H90" s="61" t="s">
        <v>110</v>
      </c>
      <c r="I90" s="64"/>
      <c r="J90" s="65"/>
      <c r="K90" s="65" t="s">
        <v>110</v>
      </c>
      <c r="L90" s="75"/>
      <c r="M90" s="65"/>
      <c r="N90" s="65" t="s">
        <v>110</v>
      </c>
      <c r="O90" s="75"/>
      <c r="P90" s="67">
        <v>0.48611111111111099</v>
      </c>
      <c r="Q90" s="65" t="s">
        <v>110</v>
      </c>
      <c r="R90" s="66">
        <v>0.51388888888888895</v>
      </c>
      <c r="S90" s="225">
        <f t="shared" si="25"/>
        <v>0.27083333333333293</v>
      </c>
      <c r="T90" s="226">
        <f t="shared" si="26"/>
        <v>5.8333333333333197</v>
      </c>
      <c r="U90" s="68">
        <f t="shared" si="27"/>
        <v>0.72916666666666707</v>
      </c>
      <c r="V90" s="227">
        <f t="shared" si="28"/>
        <v>0</v>
      </c>
      <c r="W90" s="227">
        <f t="shared" si="29"/>
        <v>0.72916666666666707</v>
      </c>
      <c r="X90" s="69"/>
      <c r="Y90" s="62"/>
      <c r="Z90" s="228">
        <f>SUM(($J$13+C90)+($L$13-E89))</f>
        <v>0.49652777777777801</v>
      </c>
      <c r="AB90" s="229"/>
    </row>
    <row r="91" spans="1:28">
      <c r="A91" s="4"/>
      <c r="B91" s="242" t="s">
        <v>118</v>
      </c>
      <c r="C91" s="74">
        <v>0.52430555555555602</v>
      </c>
      <c r="D91" s="61" t="s">
        <v>110</v>
      </c>
      <c r="E91" s="62">
        <v>0.73263888888888895</v>
      </c>
      <c r="F91" s="63">
        <f t="shared" si="24"/>
        <v>0.20833333333333293</v>
      </c>
      <c r="G91" s="61"/>
      <c r="H91" s="61" t="s">
        <v>110</v>
      </c>
      <c r="I91" s="64"/>
      <c r="J91" s="65"/>
      <c r="K91" s="65" t="s">
        <v>110</v>
      </c>
      <c r="L91" s="75"/>
      <c r="M91" s="65"/>
      <c r="N91" s="65" t="s">
        <v>110</v>
      </c>
      <c r="O91" s="75"/>
      <c r="P91" s="224"/>
      <c r="Q91" s="70" t="s">
        <v>110</v>
      </c>
      <c r="R91" s="66"/>
      <c r="S91" s="225">
        <f t="shared" si="25"/>
        <v>0.20833333333333293</v>
      </c>
      <c r="T91" s="226">
        <f t="shared" si="26"/>
        <v>4.9999999999999902</v>
      </c>
      <c r="U91" s="68">
        <f t="shared" si="27"/>
        <v>0.79166666666666707</v>
      </c>
      <c r="V91" s="227">
        <f t="shared" si="28"/>
        <v>0</v>
      </c>
      <c r="W91" s="227">
        <f t="shared" si="29"/>
        <v>0.79166666666666707</v>
      </c>
      <c r="X91" s="69"/>
      <c r="Y91" s="6"/>
      <c r="Z91" s="240">
        <f>SUM(($J$13+C91)+($L$13-E90))</f>
        <v>0.91666666666666707</v>
      </c>
      <c r="AB91" s="229"/>
    </row>
    <row r="92" spans="1:28">
      <c r="A92" s="4"/>
      <c r="B92" s="81"/>
      <c r="C92" s="8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76">
        <f>SUM(S85:S91)*24</f>
        <v>41.666666666666671</v>
      </c>
      <c r="T92" s="77">
        <f>SUM(T85:T91)</f>
        <v>33.999999999999993</v>
      </c>
      <c r="U92" s="6"/>
      <c r="V92" s="4"/>
      <c r="W92" s="78">
        <f>SUM(W85:W91)*24</f>
        <v>126.33333333333331</v>
      </c>
      <c r="X92" s="79"/>
      <c r="Y92" s="79"/>
      <c r="Z92" s="19"/>
    </row>
    <row r="93" spans="1:28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6"/>
      <c r="U93" s="6"/>
      <c r="V93" s="4"/>
      <c r="W93" s="4"/>
      <c r="X93" s="4"/>
      <c r="Y93" s="4"/>
      <c r="Z93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2" manualBreakCount="2">
    <brk id="32" max="16383" man="1"/>
    <brk id="63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54"/>
  <sheetViews>
    <sheetView topLeftCell="A14" zoomScaleNormal="100" workbookViewId="0">
      <selection activeCell="E25" sqref="E25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325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326</v>
      </c>
      <c r="P5" s="6"/>
      <c r="Q5" s="4"/>
      <c r="R5" s="11" t="s">
        <v>74</v>
      </c>
      <c r="S5" s="13"/>
      <c r="T5" s="15" t="s">
        <v>327</v>
      </c>
      <c r="U5" s="4"/>
      <c r="V5" s="11" t="s">
        <v>76</v>
      </c>
      <c r="W5" s="13"/>
      <c r="X5" s="16"/>
      <c r="Y5" s="12"/>
      <c r="Z5" s="15" t="s">
        <v>285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164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22" t="s">
        <v>109</v>
      </c>
      <c r="C16" s="87">
        <v>0.25347222222222199</v>
      </c>
      <c r="D16" s="88" t="s">
        <v>110</v>
      </c>
      <c r="E16" s="29">
        <v>0.55555555555555602</v>
      </c>
      <c r="F16" s="89">
        <f t="shared" ref="F16:F23" si="0">(E16-C16)</f>
        <v>0.30208333333333404</v>
      </c>
      <c r="G16" s="88"/>
      <c r="H16" s="88" t="s">
        <v>110</v>
      </c>
      <c r="I16" s="90"/>
      <c r="J16" s="91"/>
      <c r="K16" s="91" t="s">
        <v>110</v>
      </c>
      <c r="L16" s="236"/>
      <c r="M16" s="237"/>
      <c r="N16" s="91" t="s">
        <v>110</v>
      </c>
      <c r="O16" s="91"/>
      <c r="P16" s="92"/>
      <c r="Q16" s="91" t="s">
        <v>110</v>
      </c>
      <c r="R16" s="236"/>
      <c r="S16" s="238">
        <f t="shared" ref="S16:S23" si="1">(F16-((I16-G16)))</f>
        <v>0.30208333333333404</v>
      </c>
      <c r="T16" s="239">
        <f t="shared" ref="T16:T23" si="2">(F16-((I16-G16)+(L16-J16)+(O16-M16)+(R16-P16)))*24</f>
        <v>7.2500000000000169</v>
      </c>
      <c r="U16" s="93">
        <f t="shared" ref="U16:U23" si="3">(($J$13+C16)+($L$13-E16))</f>
        <v>0.69791666666666596</v>
      </c>
      <c r="V16" s="231">
        <f t="shared" ref="V16:V23" si="4">(I16-G16)</f>
        <v>0</v>
      </c>
      <c r="W16" s="231">
        <f t="shared" ref="W16:W23" si="5">(V16+U16)</f>
        <v>0.69791666666666596</v>
      </c>
      <c r="X16" s="69"/>
      <c r="Y16" s="62"/>
      <c r="Z16" s="240">
        <f>SUM(($J$13+C16)+($L$13-E23))</f>
        <v>0.38541666666666596</v>
      </c>
      <c r="AB16" s="229"/>
    </row>
    <row r="17" spans="1:28">
      <c r="A17" s="4"/>
      <c r="B17" s="120" t="s">
        <v>109</v>
      </c>
      <c r="C17" s="95">
        <v>0.62152777777777801</v>
      </c>
      <c r="D17" s="96" t="s">
        <v>110</v>
      </c>
      <c r="E17" s="121">
        <v>0.82986111111111116</v>
      </c>
      <c r="F17" s="97">
        <f t="shared" si="0"/>
        <v>0.20833333333333315</v>
      </c>
      <c r="G17" s="96"/>
      <c r="H17" s="96" t="s">
        <v>110</v>
      </c>
      <c r="I17" s="98"/>
      <c r="J17" s="99"/>
      <c r="K17" s="99" t="s">
        <v>110</v>
      </c>
      <c r="L17" s="100"/>
      <c r="M17" s="101"/>
      <c r="N17" s="99" t="s">
        <v>110</v>
      </c>
      <c r="O17" s="99"/>
      <c r="P17" s="101"/>
      <c r="Q17" s="99" t="s">
        <v>110</v>
      </c>
      <c r="R17" s="100"/>
      <c r="S17" s="102">
        <f t="shared" si="1"/>
        <v>0.20833333333333315</v>
      </c>
      <c r="T17" s="103">
        <f t="shared" si="2"/>
        <v>4.9999999999999956</v>
      </c>
      <c r="U17" s="104">
        <f t="shared" si="3"/>
        <v>0.79166666666666685</v>
      </c>
      <c r="V17" s="94">
        <f t="shared" si="4"/>
        <v>0</v>
      </c>
      <c r="W17" s="94">
        <f t="shared" si="5"/>
        <v>0.79166666666666685</v>
      </c>
      <c r="X17" s="69"/>
      <c r="Y17" s="62"/>
      <c r="Z17" s="105">
        <f>SUM(($J$13+C17)+($L$13-E12))</f>
        <v>1.6215277777777781</v>
      </c>
      <c r="AB17" s="229"/>
    </row>
    <row r="18" spans="1:28">
      <c r="A18" s="4"/>
      <c r="B18" s="116" t="s">
        <v>111</v>
      </c>
      <c r="C18" s="60">
        <v>0.24652777777777801</v>
      </c>
      <c r="D18" s="61" t="s">
        <v>110</v>
      </c>
      <c r="E18" s="121">
        <v>0.82986111111111116</v>
      </c>
      <c r="F18" s="63">
        <f t="shared" si="0"/>
        <v>0.58333333333333315</v>
      </c>
      <c r="G18" s="61">
        <v>0.41666666666666702</v>
      </c>
      <c r="H18" s="61" t="s">
        <v>110</v>
      </c>
      <c r="I18" s="64">
        <v>0.5</v>
      </c>
      <c r="J18" s="70"/>
      <c r="K18" s="65" t="s">
        <v>110</v>
      </c>
      <c r="L18" s="66"/>
      <c r="M18" s="224">
        <v>0.54513888888888895</v>
      </c>
      <c r="N18" s="65" t="s">
        <v>110</v>
      </c>
      <c r="O18" s="70">
        <v>0.63194444444444398</v>
      </c>
      <c r="P18" s="67"/>
      <c r="Q18" s="65" t="s">
        <v>110</v>
      </c>
      <c r="R18" s="66"/>
      <c r="S18" s="225">
        <f t="shared" si="1"/>
        <v>0.50000000000000022</v>
      </c>
      <c r="T18" s="226">
        <f t="shared" si="2"/>
        <v>9.9166666666666838</v>
      </c>
      <c r="U18" s="68">
        <f t="shared" si="3"/>
        <v>0.41666666666666685</v>
      </c>
      <c r="V18" s="227">
        <f t="shared" si="4"/>
        <v>8.3333333333332982E-2</v>
      </c>
      <c r="W18" s="227">
        <f t="shared" si="5"/>
        <v>0.49999999999999983</v>
      </c>
      <c r="X18" s="69"/>
      <c r="Y18" s="62"/>
      <c r="Z18" s="228">
        <f t="shared" ref="Z18:Z23" si="6">SUM(($J$13+C18)+($L$13-E17))</f>
        <v>0.41666666666666685</v>
      </c>
      <c r="AB18" s="229"/>
    </row>
    <row r="19" spans="1:28">
      <c r="A19" s="4"/>
      <c r="B19" s="242" t="s">
        <v>112</v>
      </c>
      <c r="C19" s="225">
        <v>0.25347222222222199</v>
      </c>
      <c r="D19" s="71" t="s">
        <v>110</v>
      </c>
      <c r="E19" s="121">
        <v>0.82986111111111116</v>
      </c>
      <c r="F19" s="230">
        <f t="shared" si="0"/>
        <v>0.57638888888888917</v>
      </c>
      <c r="G19" s="71"/>
      <c r="H19" s="71" t="s">
        <v>110</v>
      </c>
      <c r="I19" s="72"/>
      <c r="J19" s="70"/>
      <c r="K19" s="70" t="s">
        <v>110</v>
      </c>
      <c r="L19" s="66"/>
      <c r="M19" s="224">
        <v>0.54513888888888895</v>
      </c>
      <c r="N19" s="70" t="s">
        <v>110</v>
      </c>
      <c r="O19" s="70">
        <v>0.63194444444444398</v>
      </c>
      <c r="P19" s="224"/>
      <c r="Q19" s="70" t="s">
        <v>110</v>
      </c>
      <c r="R19" s="66"/>
      <c r="S19" s="225">
        <f t="shared" si="1"/>
        <v>0.57638888888888917</v>
      </c>
      <c r="T19" s="226">
        <f t="shared" si="2"/>
        <v>11.75000000000002</v>
      </c>
      <c r="U19" s="73">
        <f t="shared" si="3"/>
        <v>0.42361111111111083</v>
      </c>
      <c r="V19" s="227">
        <f t="shared" si="4"/>
        <v>0</v>
      </c>
      <c r="W19" s="227">
        <f t="shared" si="5"/>
        <v>0.42361111111111083</v>
      </c>
      <c r="X19" s="69"/>
      <c r="Y19" s="62"/>
      <c r="Z19" s="228">
        <f t="shared" si="6"/>
        <v>0.42361111111111083</v>
      </c>
      <c r="AB19" s="229"/>
    </row>
    <row r="20" spans="1:28">
      <c r="A20" s="4"/>
      <c r="B20" s="242" t="s">
        <v>113</v>
      </c>
      <c r="C20" s="60">
        <v>0.24652777777777801</v>
      </c>
      <c r="D20" s="61" t="s">
        <v>110</v>
      </c>
      <c r="E20" s="121">
        <v>0.82986111111111116</v>
      </c>
      <c r="F20" s="63">
        <f t="shared" si="0"/>
        <v>0.58333333333333315</v>
      </c>
      <c r="G20" s="61">
        <v>0.41666666666666702</v>
      </c>
      <c r="H20" s="61" t="s">
        <v>110</v>
      </c>
      <c r="I20" s="64">
        <v>0.5</v>
      </c>
      <c r="J20" s="70"/>
      <c r="K20" s="65" t="s">
        <v>110</v>
      </c>
      <c r="L20" s="66"/>
      <c r="M20" s="224">
        <v>0.54513888888888895</v>
      </c>
      <c r="N20" s="65" t="s">
        <v>110</v>
      </c>
      <c r="O20" s="70">
        <v>0.63194444444444398</v>
      </c>
      <c r="P20" s="224"/>
      <c r="Q20" s="70" t="s">
        <v>110</v>
      </c>
      <c r="R20" s="66"/>
      <c r="S20" s="225">
        <f t="shared" si="1"/>
        <v>0.50000000000000022</v>
      </c>
      <c r="T20" s="226">
        <f t="shared" si="2"/>
        <v>9.9166666666666838</v>
      </c>
      <c r="U20" s="68">
        <f t="shared" si="3"/>
        <v>0.41666666666666685</v>
      </c>
      <c r="V20" s="227">
        <f t="shared" si="4"/>
        <v>8.3333333333332982E-2</v>
      </c>
      <c r="W20" s="227">
        <f t="shared" si="5"/>
        <v>0.49999999999999983</v>
      </c>
      <c r="X20" s="69"/>
      <c r="Y20" s="62"/>
      <c r="Z20" s="228">
        <f t="shared" si="6"/>
        <v>0.41666666666666685</v>
      </c>
      <c r="AB20" s="229"/>
    </row>
    <row r="21" spans="1:28">
      <c r="A21" s="4"/>
      <c r="B21" s="242" t="s">
        <v>115</v>
      </c>
      <c r="C21" s="60">
        <v>0.24652777777777801</v>
      </c>
      <c r="D21" s="61" t="s">
        <v>110</v>
      </c>
      <c r="E21" s="61">
        <v>0.87152777777777779</v>
      </c>
      <c r="F21" s="63">
        <f t="shared" si="0"/>
        <v>0.62499999999999978</v>
      </c>
      <c r="G21" s="61">
        <v>0.41666666666666702</v>
      </c>
      <c r="H21" s="61" t="s">
        <v>110</v>
      </c>
      <c r="I21" s="64">
        <v>0.5</v>
      </c>
      <c r="J21" s="70"/>
      <c r="K21" s="65" t="s">
        <v>110</v>
      </c>
      <c r="L21" s="66"/>
      <c r="M21" s="224">
        <v>0.54513888888888895</v>
      </c>
      <c r="N21" s="65" t="s">
        <v>110</v>
      </c>
      <c r="O21" s="70">
        <v>0.63194444444444398</v>
      </c>
      <c r="P21" s="224"/>
      <c r="Q21" s="70" t="s">
        <v>110</v>
      </c>
      <c r="R21" s="66"/>
      <c r="S21" s="225">
        <f t="shared" si="1"/>
        <v>0.54166666666666674</v>
      </c>
      <c r="T21" s="226">
        <f t="shared" si="2"/>
        <v>10.916666666666682</v>
      </c>
      <c r="U21" s="68">
        <f t="shared" si="3"/>
        <v>0.37500000000000022</v>
      </c>
      <c r="V21" s="227">
        <f t="shared" si="4"/>
        <v>8.3333333333332982E-2</v>
      </c>
      <c r="W21" s="227">
        <f t="shared" si="5"/>
        <v>0.4583333333333332</v>
      </c>
      <c r="X21" s="69"/>
      <c r="Y21" s="62"/>
      <c r="Z21" s="228">
        <f t="shared" si="6"/>
        <v>0.41666666666666685</v>
      </c>
      <c r="AB21" s="229"/>
    </row>
    <row r="22" spans="1:28">
      <c r="A22" s="4"/>
      <c r="B22" s="116" t="s">
        <v>116</v>
      </c>
      <c r="C22" s="74">
        <v>0.28819444444444398</v>
      </c>
      <c r="D22" s="61" t="s">
        <v>110</v>
      </c>
      <c r="E22" s="62">
        <v>0.94097222222222199</v>
      </c>
      <c r="F22" s="63">
        <f t="shared" si="0"/>
        <v>0.65277777777777801</v>
      </c>
      <c r="G22" s="61">
        <v>0.61458333333333304</v>
      </c>
      <c r="H22" s="61" t="s">
        <v>110</v>
      </c>
      <c r="I22" s="64">
        <v>0.73611111111111105</v>
      </c>
      <c r="J22" s="65">
        <v>0.44791666666666702</v>
      </c>
      <c r="K22" s="65" t="s">
        <v>110</v>
      </c>
      <c r="L22" s="75">
        <v>0.50347222222222199</v>
      </c>
      <c r="M22" s="67"/>
      <c r="N22" s="65" t="s">
        <v>110</v>
      </c>
      <c r="O22" s="65"/>
      <c r="P22" s="67"/>
      <c r="Q22" s="65" t="s">
        <v>110</v>
      </c>
      <c r="R22" s="66"/>
      <c r="S22" s="225">
        <f t="shared" si="1"/>
        <v>0.53125</v>
      </c>
      <c r="T22" s="226">
        <f t="shared" si="2"/>
        <v>11.41666666666668</v>
      </c>
      <c r="U22" s="68">
        <f t="shared" si="3"/>
        <v>0.34722222222222199</v>
      </c>
      <c r="V22" s="227">
        <f t="shared" si="4"/>
        <v>0.12152777777777801</v>
      </c>
      <c r="W22" s="227">
        <f t="shared" si="5"/>
        <v>0.46875</v>
      </c>
      <c r="X22" s="69"/>
      <c r="Y22" s="62"/>
      <c r="Z22" s="228">
        <f t="shared" si="6"/>
        <v>0.41666666666666619</v>
      </c>
      <c r="AB22" s="229"/>
    </row>
    <row r="23" spans="1:28">
      <c r="A23" s="4"/>
      <c r="B23" s="242" t="s">
        <v>118</v>
      </c>
      <c r="C23" s="74">
        <v>0.31597222222222199</v>
      </c>
      <c r="D23" s="61" t="s">
        <v>110</v>
      </c>
      <c r="E23" s="62">
        <v>0.86805555555555602</v>
      </c>
      <c r="F23" s="63">
        <f t="shared" si="0"/>
        <v>0.55208333333333404</v>
      </c>
      <c r="G23" s="61">
        <v>0.43402777777777801</v>
      </c>
      <c r="H23" s="61" t="s">
        <v>110</v>
      </c>
      <c r="I23" s="64">
        <v>0.48263888888888901</v>
      </c>
      <c r="J23" s="70"/>
      <c r="K23" s="70" t="s">
        <v>110</v>
      </c>
      <c r="L23" s="66"/>
      <c r="M23" s="224">
        <v>0.61111111111111105</v>
      </c>
      <c r="N23" s="70" t="s">
        <v>110</v>
      </c>
      <c r="O23" s="70">
        <v>0.73263888888888895</v>
      </c>
      <c r="P23" s="224"/>
      <c r="Q23" s="70" t="s">
        <v>110</v>
      </c>
      <c r="R23" s="66"/>
      <c r="S23" s="225">
        <f t="shared" si="1"/>
        <v>0.50347222222222299</v>
      </c>
      <c r="T23" s="226">
        <f t="shared" si="2"/>
        <v>9.1666666666666838</v>
      </c>
      <c r="U23" s="68">
        <f t="shared" si="3"/>
        <v>0.44791666666666596</v>
      </c>
      <c r="V23" s="227">
        <f t="shared" si="4"/>
        <v>4.8611111111110994E-2</v>
      </c>
      <c r="W23" s="227">
        <f t="shared" si="5"/>
        <v>0.49652777777777696</v>
      </c>
      <c r="X23" s="69"/>
      <c r="Y23" s="6"/>
      <c r="Z23" s="240">
        <f t="shared" si="6"/>
        <v>0.375</v>
      </c>
      <c r="AB23" s="229"/>
    </row>
    <row r="24" spans="1:28">
      <c r="A24" s="4"/>
      <c r="B24" s="4"/>
      <c r="C24" s="8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76">
        <f>SUM(S16,S18:S23)*24</f>
        <v>82.916666666666714</v>
      </c>
      <c r="T24" s="77">
        <f>SUM(T16,T18:T23)</f>
        <v>70.333333333333442</v>
      </c>
      <c r="U24" s="6"/>
      <c r="V24" s="4"/>
      <c r="W24" s="78">
        <f>SUM(W16,W18:W23)*24</f>
        <v>85.083333333333286</v>
      </c>
      <c r="X24" s="79"/>
      <c r="Y24" s="79"/>
      <c r="Z24" s="19"/>
    </row>
    <row r="25" spans="1:28">
      <c r="A25" s="4"/>
      <c r="B25" s="4"/>
      <c r="C25" s="4"/>
      <c r="D25" s="4"/>
      <c r="E25" s="4"/>
      <c r="F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7" spans="1:28">
      <c r="A27" s="4"/>
      <c r="B27" s="4"/>
      <c r="C27" s="35" t="s">
        <v>133</v>
      </c>
      <c r="D27" s="4"/>
      <c r="E27" s="4"/>
      <c r="F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8" hidden="1">
      <c r="A28" s="4"/>
      <c r="B28" s="4"/>
      <c r="C28" s="4"/>
      <c r="D28" s="4"/>
      <c r="E28" s="4"/>
      <c r="F28" s="4"/>
      <c r="G28" s="4"/>
      <c r="H28" s="4"/>
      <c r="I28" s="4"/>
      <c r="J28" s="36">
        <v>0</v>
      </c>
      <c r="K28" s="4"/>
      <c r="L28" s="36">
        <v>1</v>
      </c>
      <c r="M28" s="36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8">
      <c r="A29" s="4"/>
      <c r="B29" s="37"/>
      <c r="C29" s="217"/>
      <c r="D29" s="38"/>
      <c r="E29" s="39" t="s">
        <v>91</v>
      </c>
      <c r="F29" s="40"/>
      <c r="G29" s="41"/>
      <c r="H29" s="42" t="s">
        <v>92</v>
      </c>
      <c r="I29" s="40"/>
      <c r="J29" s="43"/>
      <c r="K29" s="43" t="s">
        <v>93</v>
      </c>
      <c r="L29" s="44"/>
      <c r="M29" s="218"/>
      <c r="N29" s="43" t="s">
        <v>93</v>
      </c>
      <c r="O29" s="43"/>
      <c r="P29" s="218"/>
      <c r="Q29" s="43" t="s">
        <v>94</v>
      </c>
      <c r="R29" s="43"/>
      <c r="S29" s="219" t="s">
        <v>95</v>
      </c>
      <c r="T29" s="45" t="s">
        <v>96</v>
      </c>
      <c r="U29" s="217"/>
      <c r="V29" s="39" t="s">
        <v>97</v>
      </c>
      <c r="W29" s="45"/>
      <c r="X29" s="10"/>
      <c r="Y29" s="10"/>
      <c r="Z29" s="46" t="s">
        <v>98</v>
      </c>
      <c r="AB29" s="47" t="s">
        <v>83</v>
      </c>
    </row>
    <row r="30" spans="1:28">
      <c r="A30" s="4"/>
      <c r="B30" s="48" t="s">
        <v>99</v>
      </c>
      <c r="C30" s="220"/>
      <c r="D30" s="49" t="s">
        <v>100</v>
      </c>
      <c r="E30" s="50"/>
      <c r="F30" s="221" t="s">
        <v>101</v>
      </c>
      <c r="G30" s="51" t="s">
        <v>102</v>
      </c>
      <c r="H30" s="51"/>
      <c r="I30" s="52" t="s">
        <v>102</v>
      </c>
      <c r="J30" s="222" t="s">
        <v>102</v>
      </c>
      <c r="K30" s="53"/>
      <c r="L30" s="53" t="s">
        <v>102</v>
      </c>
      <c r="M30" s="222" t="s">
        <v>102</v>
      </c>
      <c r="N30" s="53"/>
      <c r="O30" s="53" t="s">
        <v>102</v>
      </c>
      <c r="P30" s="222" t="s">
        <v>102</v>
      </c>
      <c r="Q30" s="53"/>
      <c r="R30" s="54" t="s">
        <v>102</v>
      </c>
      <c r="S30" s="48" t="s">
        <v>103</v>
      </c>
      <c r="T30" s="223" t="s">
        <v>104</v>
      </c>
      <c r="U30" s="223" t="s">
        <v>105</v>
      </c>
      <c r="V30" s="223" t="s">
        <v>106</v>
      </c>
      <c r="W30" s="223" t="s">
        <v>107</v>
      </c>
      <c r="X30" s="55"/>
      <c r="Y30" s="56"/>
      <c r="Z30" s="57" t="s">
        <v>108</v>
      </c>
      <c r="AB30" s="58"/>
    </row>
    <row r="31" spans="1:28">
      <c r="A31" s="4"/>
      <c r="B31" s="122" t="s">
        <v>109</v>
      </c>
      <c r="C31" s="87">
        <v>0.25347222222222199</v>
      </c>
      <c r="D31" s="88" t="s">
        <v>110</v>
      </c>
      <c r="E31" s="29">
        <v>0.55555555555555602</v>
      </c>
      <c r="F31" s="89">
        <f t="shared" ref="F31:F38" si="7">(E31-C31)</f>
        <v>0.30208333333333404</v>
      </c>
      <c r="G31" s="88"/>
      <c r="H31" s="88" t="s">
        <v>110</v>
      </c>
      <c r="I31" s="90"/>
      <c r="J31" s="91"/>
      <c r="K31" s="91" t="s">
        <v>110</v>
      </c>
      <c r="L31" s="236"/>
      <c r="M31" s="237"/>
      <c r="N31" s="91" t="s">
        <v>110</v>
      </c>
      <c r="O31" s="91"/>
      <c r="P31" s="92"/>
      <c r="Q31" s="91" t="s">
        <v>110</v>
      </c>
      <c r="R31" s="236"/>
      <c r="S31" s="238">
        <f t="shared" ref="S31:S38" si="8">(F31-((I31-G31)))</f>
        <v>0.30208333333333404</v>
      </c>
      <c r="T31" s="239">
        <f t="shared" ref="T31:T38" si="9">(F31-((I31-G31)+(L31-J31)+(O31-M31)+(R31-P31)))*24</f>
        <v>7.2500000000000169</v>
      </c>
      <c r="U31" s="93">
        <f t="shared" ref="U31:U38" si="10">(($J$13+C31)+($L$13-E31))</f>
        <v>0.69791666666666596</v>
      </c>
      <c r="V31" s="231">
        <f t="shared" ref="V31:V38" si="11">(I31-G31)</f>
        <v>0</v>
      </c>
      <c r="W31" s="231">
        <f t="shared" ref="W31:W38" si="12">(V31+U31)</f>
        <v>0.69791666666666596</v>
      </c>
      <c r="X31" s="69"/>
      <c r="Y31" s="62"/>
      <c r="Z31" s="240">
        <f>SUM(($J$13+C31)+($L$13-E38))</f>
        <v>0.38541666666666596</v>
      </c>
      <c r="AB31" s="229"/>
    </row>
    <row r="32" spans="1:28">
      <c r="A32" s="4"/>
      <c r="B32" s="120" t="s">
        <v>109</v>
      </c>
      <c r="C32" s="95">
        <v>0.62152777777777801</v>
      </c>
      <c r="D32" s="96" t="s">
        <v>110</v>
      </c>
      <c r="E32" s="121">
        <v>0.82986111111111116</v>
      </c>
      <c r="F32" s="97">
        <f t="shared" si="7"/>
        <v>0.20833333333333315</v>
      </c>
      <c r="G32" s="96"/>
      <c r="H32" s="96" t="s">
        <v>110</v>
      </c>
      <c r="I32" s="98"/>
      <c r="J32" s="99"/>
      <c r="K32" s="99" t="s">
        <v>110</v>
      </c>
      <c r="L32" s="100"/>
      <c r="M32" s="101"/>
      <c r="N32" s="99" t="s">
        <v>110</v>
      </c>
      <c r="O32" s="99"/>
      <c r="P32" s="101"/>
      <c r="Q32" s="99" t="s">
        <v>110</v>
      </c>
      <c r="R32" s="100"/>
      <c r="S32" s="102">
        <f t="shared" si="8"/>
        <v>0.20833333333333315</v>
      </c>
      <c r="T32" s="103">
        <f t="shared" si="9"/>
        <v>4.9999999999999956</v>
      </c>
      <c r="U32" s="104">
        <f t="shared" si="10"/>
        <v>0.79166666666666685</v>
      </c>
      <c r="V32" s="94">
        <f t="shared" si="11"/>
        <v>0</v>
      </c>
      <c r="W32" s="94">
        <f t="shared" si="12"/>
        <v>0.79166666666666685</v>
      </c>
      <c r="X32" s="69"/>
      <c r="Y32" s="62"/>
      <c r="Z32" s="105">
        <f>SUM(($J$13+C32)+($L$13-E27))</f>
        <v>1.6215277777777781</v>
      </c>
      <c r="AB32" s="229"/>
    </row>
    <row r="33" spans="1:28">
      <c r="A33" s="4"/>
      <c r="B33" s="116" t="s">
        <v>111</v>
      </c>
      <c r="C33" s="60">
        <v>0.24652777777777801</v>
      </c>
      <c r="D33" s="61" t="s">
        <v>110</v>
      </c>
      <c r="E33" s="121">
        <v>0.82986111111111116</v>
      </c>
      <c r="F33" s="63">
        <f t="shared" si="7"/>
        <v>0.58333333333333315</v>
      </c>
      <c r="G33" s="61">
        <v>0.41666666666666702</v>
      </c>
      <c r="H33" s="61" t="s">
        <v>110</v>
      </c>
      <c r="I33" s="64">
        <v>0.5</v>
      </c>
      <c r="J33" s="70"/>
      <c r="K33" s="65" t="s">
        <v>110</v>
      </c>
      <c r="L33" s="66"/>
      <c r="M33" s="224">
        <v>0.54513888888888895</v>
      </c>
      <c r="N33" s="65" t="s">
        <v>110</v>
      </c>
      <c r="O33" s="70">
        <v>0.63194444444444398</v>
      </c>
      <c r="P33" s="67"/>
      <c r="Q33" s="65" t="s">
        <v>110</v>
      </c>
      <c r="R33" s="66"/>
      <c r="S33" s="225">
        <f t="shared" si="8"/>
        <v>0.50000000000000022</v>
      </c>
      <c r="T33" s="226">
        <f t="shared" si="9"/>
        <v>9.9166666666666838</v>
      </c>
      <c r="U33" s="68">
        <f t="shared" si="10"/>
        <v>0.41666666666666685</v>
      </c>
      <c r="V33" s="227">
        <f t="shared" si="11"/>
        <v>8.3333333333332982E-2</v>
      </c>
      <c r="W33" s="227">
        <f t="shared" si="12"/>
        <v>0.49999999999999983</v>
      </c>
      <c r="X33" s="69"/>
      <c r="Y33" s="62"/>
      <c r="Z33" s="228">
        <f t="shared" ref="Z33:Z38" si="13">SUM(($J$13+C33)+($L$13-E32))</f>
        <v>0.41666666666666685</v>
      </c>
      <c r="AB33" s="229"/>
    </row>
    <row r="34" spans="1:28">
      <c r="A34" s="4"/>
      <c r="B34" s="242" t="s">
        <v>112</v>
      </c>
      <c r="C34" s="225">
        <v>0.25347222222222199</v>
      </c>
      <c r="D34" s="71" t="s">
        <v>110</v>
      </c>
      <c r="E34" s="121">
        <v>0.82986111111111116</v>
      </c>
      <c r="F34" s="230">
        <f t="shared" si="7"/>
        <v>0.57638888888888917</v>
      </c>
      <c r="G34" s="71"/>
      <c r="H34" s="71" t="s">
        <v>110</v>
      </c>
      <c r="I34" s="72"/>
      <c r="J34" s="70"/>
      <c r="K34" s="70" t="s">
        <v>110</v>
      </c>
      <c r="L34" s="66"/>
      <c r="M34" s="224">
        <v>0.54513888888888895</v>
      </c>
      <c r="N34" s="70" t="s">
        <v>110</v>
      </c>
      <c r="O34" s="70">
        <v>0.63194444444444398</v>
      </c>
      <c r="P34" s="224"/>
      <c r="Q34" s="70" t="s">
        <v>110</v>
      </c>
      <c r="R34" s="66"/>
      <c r="S34" s="225">
        <f t="shared" si="8"/>
        <v>0.57638888888888917</v>
      </c>
      <c r="T34" s="226">
        <f t="shared" si="9"/>
        <v>11.75000000000002</v>
      </c>
      <c r="U34" s="73">
        <f t="shared" si="10"/>
        <v>0.42361111111111083</v>
      </c>
      <c r="V34" s="227">
        <f t="shared" si="11"/>
        <v>0</v>
      </c>
      <c r="W34" s="227">
        <f t="shared" si="12"/>
        <v>0.42361111111111083</v>
      </c>
      <c r="X34" s="69"/>
      <c r="Y34" s="62"/>
      <c r="Z34" s="228">
        <f t="shared" si="13"/>
        <v>0.42361111111111083</v>
      </c>
      <c r="AB34" s="229"/>
    </row>
    <row r="35" spans="1:28">
      <c r="A35" s="4"/>
      <c r="B35" s="242" t="s">
        <v>113</v>
      </c>
      <c r="C35" s="60">
        <v>0.24652777777777801</v>
      </c>
      <c r="D35" s="61" t="s">
        <v>110</v>
      </c>
      <c r="E35" s="121">
        <v>0.82986111111111116</v>
      </c>
      <c r="F35" s="63">
        <f t="shared" si="7"/>
        <v>0.58333333333333315</v>
      </c>
      <c r="G35" s="61">
        <v>0.37847222222222199</v>
      </c>
      <c r="H35" s="61" t="s">
        <v>110</v>
      </c>
      <c r="I35" s="64">
        <v>0.5</v>
      </c>
      <c r="J35" s="70"/>
      <c r="K35" s="65" t="s">
        <v>110</v>
      </c>
      <c r="L35" s="66"/>
      <c r="M35" s="224">
        <v>0.54513888888888895</v>
      </c>
      <c r="N35" s="65" t="s">
        <v>110</v>
      </c>
      <c r="O35" s="70">
        <v>0.63194444444444398</v>
      </c>
      <c r="P35" s="224"/>
      <c r="Q35" s="70" t="s">
        <v>110</v>
      </c>
      <c r="R35" s="66"/>
      <c r="S35" s="225">
        <f t="shared" si="8"/>
        <v>0.46180555555555514</v>
      </c>
      <c r="T35" s="226">
        <f t="shared" si="9"/>
        <v>9.0000000000000036</v>
      </c>
      <c r="U35" s="68">
        <f t="shared" si="10"/>
        <v>0.41666666666666685</v>
      </c>
      <c r="V35" s="227">
        <f t="shared" si="11"/>
        <v>0.12152777777777801</v>
      </c>
      <c r="W35" s="227">
        <f t="shared" si="12"/>
        <v>0.53819444444444486</v>
      </c>
      <c r="X35" s="69"/>
      <c r="Y35" s="62"/>
      <c r="Z35" s="228">
        <f t="shared" si="13"/>
        <v>0.41666666666666685</v>
      </c>
      <c r="AB35" s="229"/>
    </row>
    <row r="36" spans="1:28">
      <c r="A36" s="4"/>
      <c r="B36" s="242" t="s">
        <v>115</v>
      </c>
      <c r="C36" s="60">
        <v>0.24652777777777801</v>
      </c>
      <c r="D36" s="61" t="s">
        <v>110</v>
      </c>
      <c r="E36" s="61">
        <v>0.87152777777777779</v>
      </c>
      <c r="F36" s="63">
        <f t="shared" si="7"/>
        <v>0.62499999999999978</v>
      </c>
      <c r="G36" s="61">
        <v>0.41666666666666702</v>
      </c>
      <c r="H36" s="61" t="s">
        <v>110</v>
      </c>
      <c r="I36" s="64">
        <v>0.5</v>
      </c>
      <c r="J36" s="70"/>
      <c r="K36" s="65" t="s">
        <v>110</v>
      </c>
      <c r="L36" s="66"/>
      <c r="M36" s="224">
        <v>0.54513888888888895</v>
      </c>
      <c r="N36" s="65" t="s">
        <v>110</v>
      </c>
      <c r="O36" s="70">
        <v>0.63194444444444398</v>
      </c>
      <c r="P36" s="224"/>
      <c r="Q36" s="70" t="s">
        <v>110</v>
      </c>
      <c r="R36" s="66"/>
      <c r="S36" s="225">
        <f t="shared" si="8"/>
        <v>0.54166666666666674</v>
      </c>
      <c r="T36" s="226">
        <f t="shared" si="9"/>
        <v>10.916666666666682</v>
      </c>
      <c r="U36" s="68">
        <f t="shared" si="10"/>
        <v>0.37500000000000022</v>
      </c>
      <c r="V36" s="227">
        <f t="shared" si="11"/>
        <v>8.3333333333332982E-2</v>
      </c>
      <c r="W36" s="227">
        <f t="shared" si="12"/>
        <v>0.4583333333333332</v>
      </c>
      <c r="X36" s="69"/>
      <c r="Y36" s="62"/>
      <c r="Z36" s="228">
        <f t="shared" si="13"/>
        <v>0.41666666666666685</v>
      </c>
      <c r="AB36" s="229"/>
    </row>
    <row r="37" spans="1:28">
      <c r="A37" s="4"/>
      <c r="B37" s="116" t="s">
        <v>116</v>
      </c>
      <c r="C37" s="74">
        <v>0.28819444444444398</v>
      </c>
      <c r="D37" s="61" t="s">
        <v>110</v>
      </c>
      <c r="E37" s="62">
        <v>0.94097222222222199</v>
      </c>
      <c r="F37" s="63">
        <f t="shared" si="7"/>
        <v>0.65277777777777801</v>
      </c>
      <c r="G37" s="61">
        <v>0.61458333333333304</v>
      </c>
      <c r="H37" s="61" t="s">
        <v>110</v>
      </c>
      <c r="I37" s="64">
        <v>0.80555555555555602</v>
      </c>
      <c r="J37" s="65">
        <v>0.44791666666666702</v>
      </c>
      <c r="K37" s="65" t="s">
        <v>110</v>
      </c>
      <c r="L37" s="75">
        <v>0.50347222222222199</v>
      </c>
      <c r="M37" s="67"/>
      <c r="N37" s="65" t="s">
        <v>110</v>
      </c>
      <c r="O37" s="65"/>
      <c r="P37" s="67"/>
      <c r="Q37" s="65" t="s">
        <v>110</v>
      </c>
      <c r="R37" s="66"/>
      <c r="S37" s="225">
        <f t="shared" si="8"/>
        <v>0.46180555555555503</v>
      </c>
      <c r="T37" s="226">
        <f t="shared" si="9"/>
        <v>9.7500000000000018</v>
      </c>
      <c r="U37" s="68">
        <f t="shared" si="10"/>
        <v>0.34722222222222199</v>
      </c>
      <c r="V37" s="227">
        <f t="shared" si="11"/>
        <v>0.19097222222222299</v>
      </c>
      <c r="W37" s="227">
        <f t="shared" si="12"/>
        <v>0.53819444444444497</v>
      </c>
      <c r="X37" s="69"/>
      <c r="Y37" s="62"/>
      <c r="Z37" s="228">
        <f t="shared" si="13"/>
        <v>0.41666666666666619</v>
      </c>
      <c r="AB37" s="229"/>
    </row>
    <row r="38" spans="1:28">
      <c r="A38" s="4"/>
      <c r="B38" s="242" t="s">
        <v>118</v>
      </c>
      <c r="C38" s="74">
        <v>0.31597222222222199</v>
      </c>
      <c r="D38" s="61" t="s">
        <v>110</v>
      </c>
      <c r="E38" s="62">
        <v>0.86805555555555602</v>
      </c>
      <c r="F38" s="63">
        <f t="shared" si="7"/>
        <v>0.55208333333333404</v>
      </c>
      <c r="G38" s="61">
        <v>0.43402777777777801</v>
      </c>
      <c r="H38" s="61" t="s">
        <v>110</v>
      </c>
      <c r="I38" s="64">
        <v>0.48263888888888901</v>
      </c>
      <c r="J38" s="70"/>
      <c r="K38" s="70" t="s">
        <v>110</v>
      </c>
      <c r="L38" s="66"/>
      <c r="M38" s="224">
        <v>0.61111111111111105</v>
      </c>
      <c r="N38" s="70" t="s">
        <v>110</v>
      </c>
      <c r="O38" s="70">
        <v>0.73263888888888895</v>
      </c>
      <c r="P38" s="224"/>
      <c r="Q38" s="70" t="s">
        <v>110</v>
      </c>
      <c r="R38" s="66"/>
      <c r="S38" s="225">
        <f t="shared" si="8"/>
        <v>0.50347222222222299</v>
      </c>
      <c r="T38" s="226">
        <f t="shared" si="9"/>
        <v>9.1666666666666838</v>
      </c>
      <c r="U38" s="68">
        <f t="shared" si="10"/>
        <v>0.44791666666666596</v>
      </c>
      <c r="V38" s="227">
        <f t="shared" si="11"/>
        <v>4.8611111111110994E-2</v>
      </c>
      <c r="W38" s="227">
        <f t="shared" si="12"/>
        <v>0.49652777777777696</v>
      </c>
      <c r="X38" s="69"/>
      <c r="Y38" s="6"/>
      <c r="Z38" s="240">
        <f t="shared" si="13"/>
        <v>0.375</v>
      </c>
      <c r="AB38" s="229"/>
    </row>
    <row r="39" spans="1:28">
      <c r="A39" s="4"/>
      <c r="B39" s="4"/>
      <c r="C39" s="8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76">
        <f>SUM(S31,S33:S38)*24</f>
        <v>80.333333333333357</v>
      </c>
      <c r="T39" s="77">
        <f>SUM(T31,T33:T38)</f>
        <v>67.750000000000099</v>
      </c>
      <c r="U39" s="6"/>
      <c r="V39" s="4"/>
      <c r="W39" s="78">
        <f>SUM(W31,W33:W38)*24</f>
        <v>87.666666666666629</v>
      </c>
      <c r="X39" s="79"/>
      <c r="Y39" s="79"/>
      <c r="Z39" s="19"/>
    </row>
    <row r="40" spans="1:28">
      <c r="A40" s="4"/>
      <c r="B40" s="4"/>
      <c r="C40" s="4"/>
      <c r="D40" s="4"/>
      <c r="E40" s="4"/>
      <c r="F40" s="4"/>
      <c r="J40" s="4"/>
      <c r="R40" s="4"/>
      <c r="S40" s="6"/>
      <c r="U40" s="6"/>
      <c r="V40" s="4"/>
      <c r="W40" s="4"/>
      <c r="X40" s="4"/>
      <c r="Y40" s="4"/>
      <c r="Z40" s="4"/>
    </row>
    <row r="41" spans="1:28">
      <c r="A41" s="4"/>
      <c r="B41" s="4"/>
      <c r="C41" s="35" t="s">
        <v>180</v>
      </c>
      <c r="D41" s="4"/>
      <c r="E41" s="4"/>
      <c r="F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8" hidden="1">
      <c r="A42" s="4"/>
      <c r="B42" s="4"/>
      <c r="C42" s="4"/>
      <c r="D42" s="4"/>
      <c r="E42" s="4"/>
      <c r="F42" s="4"/>
      <c r="G42" s="4"/>
      <c r="H42" s="4"/>
      <c r="I42" s="4"/>
      <c r="J42" s="36">
        <v>0</v>
      </c>
      <c r="K42" s="4"/>
      <c r="L42" s="36">
        <v>1</v>
      </c>
      <c r="M42" s="3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8">
      <c r="A43" s="4"/>
      <c r="B43" s="37"/>
      <c r="C43" s="217"/>
      <c r="D43" s="38"/>
      <c r="E43" s="39" t="s">
        <v>91</v>
      </c>
      <c r="F43" s="40"/>
      <c r="G43" s="41"/>
      <c r="H43" s="42" t="s">
        <v>92</v>
      </c>
      <c r="I43" s="40"/>
      <c r="J43" s="43"/>
      <c r="K43" s="43" t="s">
        <v>93</v>
      </c>
      <c r="L43" s="44"/>
      <c r="M43" s="218"/>
      <c r="N43" s="43" t="s">
        <v>93</v>
      </c>
      <c r="O43" s="43"/>
      <c r="P43" s="218"/>
      <c r="Q43" s="43" t="s">
        <v>94</v>
      </c>
      <c r="R43" s="43"/>
      <c r="S43" s="219" t="s">
        <v>95</v>
      </c>
      <c r="T43" s="45" t="s">
        <v>96</v>
      </c>
      <c r="U43" s="217"/>
      <c r="V43" s="39" t="s">
        <v>97</v>
      </c>
      <c r="W43" s="45"/>
      <c r="X43" s="10"/>
      <c r="Y43" s="10"/>
      <c r="Z43" s="46" t="s">
        <v>98</v>
      </c>
      <c r="AB43" s="47" t="s">
        <v>83</v>
      </c>
    </row>
    <row r="44" spans="1:28">
      <c r="A44" s="4"/>
      <c r="B44" s="48" t="s">
        <v>99</v>
      </c>
      <c r="C44" s="220"/>
      <c r="D44" s="49" t="s">
        <v>100</v>
      </c>
      <c r="E44" s="50"/>
      <c r="F44" s="221" t="s">
        <v>101</v>
      </c>
      <c r="G44" s="51" t="s">
        <v>102</v>
      </c>
      <c r="H44" s="51"/>
      <c r="I44" s="52" t="s">
        <v>102</v>
      </c>
      <c r="J44" s="222" t="s">
        <v>102</v>
      </c>
      <c r="K44" s="53"/>
      <c r="L44" s="53" t="s">
        <v>102</v>
      </c>
      <c r="M44" s="222" t="s">
        <v>102</v>
      </c>
      <c r="N44" s="53"/>
      <c r="O44" s="53" t="s">
        <v>102</v>
      </c>
      <c r="P44" s="222" t="s">
        <v>102</v>
      </c>
      <c r="Q44" s="53"/>
      <c r="R44" s="54" t="s">
        <v>102</v>
      </c>
      <c r="S44" s="48" t="s">
        <v>103</v>
      </c>
      <c r="T44" s="223" t="s">
        <v>104</v>
      </c>
      <c r="U44" s="223" t="s">
        <v>105</v>
      </c>
      <c r="V44" s="223" t="s">
        <v>106</v>
      </c>
      <c r="W44" s="223" t="s">
        <v>107</v>
      </c>
      <c r="X44" s="55"/>
      <c r="Y44" s="56"/>
      <c r="Z44" s="57" t="s">
        <v>108</v>
      </c>
      <c r="AB44" s="58"/>
    </row>
    <row r="45" spans="1:28">
      <c r="A45" s="4"/>
      <c r="B45" s="122" t="s">
        <v>109</v>
      </c>
      <c r="C45" s="87">
        <v>0.25347222222222199</v>
      </c>
      <c r="D45" s="88" t="s">
        <v>110</v>
      </c>
      <c r="E45" s="29">
        <v>0.55555555555555602</v>
      </c>
      <c r="F45" s="89">
        <f t="shared" ref="F45:F52" si="14">(E45-C45)</f>
        <v>0.30208333333333404</v>
      </c>
      <c r="G45" s="88"/>
      <c r="H45" s="88" t="s">
        <v>110</v>
      </c>
      <c r="I45" s="90"/>
      <c r="J45" s="91"/>
      <c r="K45" s="91" t="s">
        <v>110</v>
      </c>
      <c r="L45" s="236"/>
      <c r="M45" s="237"/>
      <c r="N45" s="91" t="s">
        <v>110</v>
      </c>
      <c r="O45" s="91"/>
      <c r="P45" s="92"/>
      <c r="Q45" s="91" t="s">
        <v>110</v>
      </c>
      <c r="R45" s="236"/>
      <c r="S45" s="238">
        <f t="shared" ref="S45:S52" si="15">(F45-((I45-G45)))</f>
        <v>0.30208333333333404</v>
      </c>
      <c r="T45" s="239">
        <f t="shared" ref="T45:T52" si="16">(F45-((I45-G45)+(L45-J45)+(O45-M45)+(R45-P45)))*24</f>
        <v>7.2500000000000169</v>
      </c>
      <c r="U45" s="93">
        <f t="shared" ref="U45:U52" si="17">(($J$13+C45)+($L$13-E45))</f>
        <v>0.69791666666666596</v>
      </c>
      <c r="V45" s="231">
        <f t="shared" ref="V45:V52" si="18">(I45-G45)</f>
        <v>0</v>
      </c>
      <c r="W45" s="231">
        <f t="shared" ref="W45:W52" si="19">(V45+U45)</f>
        <v>0.69791666666666596</v>
      </c>
      <c r="X45" s="69"/>
      <c r="Y45" s="62"/>
      <c r="Z45" s="240">
        <f>SUM(($J$13+C45)+($L$13-E52))</f>
        <v>0.38541666666666596</v>
      </c>
      <c r="AB45" s="229"/>
    </row>
    <row r="46" spans="1:28">
      <c r="A46" s="4"/>
      <c r="B46" s="120" t="s">
        <v>109</v>
      </c>
      <c r="C46" s="95">
        <v>0.62152777777777801</v>
      </c>
      <c r="D46" s="96" t="s">
        <v>110</v>
      </c>
      <c r="E46" s="121">
        <v>0.82986111111111116</v>
      </c>
      <c r="F46" s="97">
        <f t="shared" si="14"/>
        <v>0.20833333333333315</v>
      </c>
      <c r="G46" s="96"/>
      <c r="H46" s="96" t="s">
        <v>110</v>
      </c>
      <c r="I46" s="98"/>
      <c r="J46" s="99"/>
      <c r="K46" s="99" t="s">
        <v>110</v>
      </c>
      <c r="L46" s="100"/>
      <c r="M46" s="101"/>
      <c r="N46" s="99" t="s">
        <v>110</v>
      </c>
      <c r="O46" s="99"/>
      <c r="P46" s="101"/>
      <c r="Q46" s="99" t="s">
        <v>110</v>
      </c>
      <c r="R46" s="100"/>
      <c r="S46" s="102">
        <f t="shared" si="15"/>
        <v>0.20833333333333315</v>
      </c>
      <c r="T46" s="103">
        <f t="shared" si="16"/>
        <v>4.9999999999999956</v>
      </c>
      <c r="U46" s="104">
        <f t="shared" si="17"/>
        <v>0.79166666666666685</v>
      </c>
      <c r="V46" s="94">
        <f t="shared" si="18"/>
        <v>0</v>
      </c>
      <c r="W46" s="94">
        <f t="shared" si="19"/>
        <v>0.79166666666666685</v>
      </c>
      <c r="X46" s="69"/>
      <c r="Y46" s="62"/>
      <c r="Z46" s="105">
        <f>SUM(($J$13+C46)+($L$13-E41))</f>
        <v>1.6215277777777781</v>
      </c>
      <c r="AB46" s="229"/>
    </row>
    <row r="47" spans="1:28">
      <c r="A47" s="4"/>
      <c r="B47" s="116" t="s">
        <v>111</v>
      </c>
      <c r="C47" s="60">
        <v>0.24652777777777801</v>
      </c>
      <c r="D47" s="61" t="s">
        <v>110</v>
      </c>
      <c r="E47" s="121">
        <v>0.82986111111111116</v>
      </c>
      <c r="F47" s="63">
        <f t="shared" si="14"/>
        <v>0.58333333333333315</v>
      </c>
      <c r="G47" s="61">
        <v>0.41666666666666702</v>
      </c>
      <c r="H47" s="61" t="s">
        <v>110</v>
      </c>
      <c r="I47" s="64">
        <v>0.5</v>
      </c>
      <c r="J47" s="70"/>
      <c r="K47" s="65" t="s">
        <v>110</v>
      </c>
      <c r="L47" s="66"/>
      <c r="M47" s="224">
        <v>0.54513888888888895</v>
      </c>
      <c r="N47" s="65" t="s">
        <v>110</v>
      </c>
      <c r="O47" s="70">
        <v>0.63194444444444398</v>
      </c>
      <c r="P47" s="67"/>
      <c r="Q47" s="65" t="s">
        <v>110</v>
      </c>
      <c r="R47" s="66"/>
      <c r="S47" s="225">
        <f t="shared" si="15"/>
        <v>0.50000000000000022</v>
      </c>
      <c r="T47" s="226">
        <f t="shared" si="16"/>
        <v>9.9166666666666838</v>
      </c>
      <c r="U47" s="68">
        <f t="shared" si="17"/>
        <v>0.41666666666666685</v>
      </c>
      <c r="V47" s="227">
        <f t="shared" si="18"/>
        <v>8.3333333333332982E-2</v>
      </c>
      <c r="W47" s="227">
        <f t="shared" si="19"/>
        <v>0.49999999999999983</v>
      </c>
      <c r="X47" s="69"/>
      <c r="Y47" s="62"/>
      <c r="Z47" s="228">
        <f t="shared" ref="Z47:Z52" si="20">SUM(($J$13+C47)+($L$13-E46))</f>
        <v>0.41666666666666685</v>
      </c>
      <c r="AB47" s="229"/>
    </row>
    <row r="48" spans="1:28">
      <c r="A48" s="4"/>
      <c r="B48" s="242" t="s">
        <v>112</v>
      </c>
      <c r="C48" s="225">
        <v>0.25347222222222199</v>
      </c>
      <c r="D48" s="71" t="s">
        <v>110</v>
      </c>
      <c r="E48" s="121">
        <v>0.82986111111111116</v>
      </c>
      <c r="F48" s="230">
        <f t="shared" si="14"/>
        <v>0.57638888888888917</v>
      </c>
      <c r="G48" s="71"/>
      <c r="H48" s="71" t="s">
        <v>110</v>
      </c>
      <c r="I48" s="72"/>
      <c r="J48" s="70"/>
      <c r="K48" s="70" t="s">
        <v>110</v>
      </c>
      <c r="L48" s="66"/>
      <c r="M48" s="224">
        <v>0.54513888888888895</v>
      </c>
      <c r="N48" s="70" t="s">
        <v>110</v>
      </c>
      <c r="O48" s="70">
        <v>0.63194444444444398</v>
      </c>
      <c r="P48" s="224"/>
      <c r="Q48" s="70" t="s">
        <v>110</v>
      </c>
      <c r="R48" s="66"/>
      <c r="S48" s="225">
        <f t="shared" si="15"/>
        <v>0.57638888888888917</v>
      </c>
      <c r="T48" s="226">
        <f t="shared" si="16"/>
        <v>11.75000000000002</v>
      </c>
      <c r="U48" s="73">
        <f t="shared" si="17"/>
        <v>0.42361111111111083</v>
      </c>
      <c r="V48" s="227">
        <f t="shared" si="18"/>
        <v>0</v>
      </c>
      <c r="W48" s="227">
        <f t="shared" si="19"/>
        <v>0.42361111111111083</v>
      </c>
      <c r="X48" s="69"/>
      <c r="Y48" s="62"/>
      <c r="Z48" s="228">
        <f t="shared" si="20"/>
        <v>0.42361111111111083</v>
      </c>
      <c r="AB48" s="229"/>
    </row>
    <row r="49" spans="1:28">
      <c r="A49" s="4"/>
      <c r="B49" s="242" t="s">
        <v>113</v>
      </c>
      <c r="C49" s="60">
        <v>0.24652777777777801</v>
      </c>
      <c r="D49" s="61" t="s">
        <v>110</v>
      </c>
      <c r="E49" s="121">
        <v>0.82986111111111116</v>
      </c>
      <c r="F49" s="63">
        <f t="shared" si="14"/>
        <v>0.58333333333333315</v>
      </c>
      <c r="G49" s="61">
        <v>0.37847222222222199</v>
      </c>
      <c r="H49" s="61" t="s">
        <v>110</v>
      </c>
      <c r="I49" s="64">
        <v>0.5</v>
      </c>
      <c r="J49" s="70"/>
      <c r="K49" s="65" t="s">
        <v>110</v>
      </c>
      <c r="L49" s="66"/>
      <c r="M49" s="224">
        <v>0.54513888888888895</v>
      </c>
      <c r="N49" s="65" t="s">
        <v>110</v>
      </c>
      <c r="O49" s="70">
        <v>0.63194444444444398</v>
      </c>
      <c r="P49" s="224"/>
      <c r="Q49" s="70" t="s">
        <v>110</v>
      </c>
      <c r="R49" s="66"/>
      <c r="S49" s="225">
        <f t="shared" si="15"/>
        <v>0.46180555555555514</v>
      </c>
      <c r="T49" s="226">
        <f t="shared" si="16"/>
        <v>9.0000000000000036</v>
      </c>
      <c r="U49" s="68">
        <f t="shared" si="17"/>
        <v>0.41666666666666685</v>
      </c>
      <c r="V49" s="227">
        <f t="shared" si="18"/>
        <v>0.12152777777777801</v>
      </c>
      <c r="W49" s="227">
        <f t="shared" si="19"/>
        <v>0.53819444444444486</v>
      </c>
      <c r="X49" s="69"/>
      <c r="Y49" s="62"/>
      <c r="Z49" s="228">
        <f t="shared" si="20"/>
        <v>0.41666666666666685</v>
      </c>
      <c r="AB49" s="229"/>
    </row>
    <row r="50" spans="1:28">
      <c r="A50" s="4"/>
      <c r="B50" s="242" t="s">
        <v>159</v>
      </c>
      <c r="C50" s="60">
        <v>0.24652777777777801</v>
      </c>
      <c r="D50" s="61" t="s">
        <v>110</v>
      </c>
      <c r="E50" s="61">
        <v>0.91319444444444398</v>
      </c>
      <c r="F50" s="63">
        <f t="shared" si="14"/>
        <v>0.66666666666666596</v>
      </c>
      <c r="G50" s="61">
        <v>0.41666666666666702</v>
      </c>
      <c r="H50" s="61" t="s">
        <v>110</v>
      </c>
      <c r="I50" s="64">
        <v>0.5</v>
      </c>
      <c r="J50" s="70"/>
      <c r="K50" s="65" t="s">
        <v>110</v>
      </c>
      <c r="L50" s="66"/>
      <c r="M50" s="224">
        <v>0.54513888888888895</v>
      </c>
      <c r="N50" s="65" t="s">
        <v>110</v>
      </c>
      <c r="O50" s="70">
        <v>0.63194444444444398</v>
      </c>
      <c r="P50" s="224"/>
      <c r="Q50" s="70" t="s">
        <v>110</v>
      </c>
      <c r="R50" s="66"/>
      <c r="S50" s="225">
        <f t="shared" si="15"/>
        <v>0.58333333333333304</v>
      </c>
      <c r="T50" s="226">
        <f t="shared" si="16"/>
        <v>11.916666666666671</v>
      </c>
      <c r="U50" s="68">
        <f t="shared" si="17"/>
        <v>0.33333333333333404</v>
      </c>
      <c r="V50" s="227">
        <f t="shared" si="18"/>
        <v>8.3333333333332982E-2</v>
      </c>
      <c r="W50" s="227">
        <f t="shared" si="19"/>
        <v>0.41666666666666702</v>
      </c>
      <c r="X50" s="69"/>
      <c r="Y50" s="62"/>
      <c r="Z50" s="228">
        <f t="shared" si="20"/>
        <v>0.41666666666666685</v>
      </c>
      <c r="AB50" s="229"/>
    </row>
    <row r="51" spans="1:28">
      <c r="A51" s="4"/>
      <c r="B51" s="116" t="s">
        <v>160</v>
      </c>
      <c r="C51" s="74">
        <v>0.28125</v>
      </c>
      <c r="D51" s="61" t="s">
        <v>110</v>
      </c>
      <c r="E51" s="62">
        <v>0.94097222222222199</v>
      </c>
      <c r="F51" s="63">
        <f t="shared" si="14"/>
        <v>0.65972222222222199</v>
      </c>
      <c r="G51" s="61">
        <v>0.61458333333333304</v>
      </c>
      <c r="H51" s="61" t="s">
        <v>110</v>
      </c>
      <c r="I51" s="64">
        <v>0.73611111111111105</v>
      </c>
      <c r="J51" s="65">
        <v>0.44791666666666702</v>
      </c>
      <c r="K51" s="65" t="s">
        <v>110</v>
      </c>
      <c r="L51" s="75">
        <v>0.50347222222222199</v>
      </c>
      <c r="M51" s="67"/>
      <c r="N51" s="65" t="s">
        <v>110</v>
      </c>
      <c r="O51" s="65"/>
      <c r="P51" s="67"/>
      <c r="Q51" s="65" t="s">
        <v>110</v>
      </c>
      <c r="R51" s="66"/>
      <c r="S51" s="225">
        <f t="shared" si="15"/>
        <v>0.53819444444444398</v>
      </c>
      <c r="T51" s="226">
        <f t="shared" si="16"/>
        <v>11.583333333333336</v>
      </c>
      <c r="U51" s="68">
        <f t="shared" si="17"/>
        <v>0.34027777777777801</v>
      </c>
      <c r="V51" s="227">
        <f t="shared" si="18"/>
        <v>0.12152777777777801</v>
      </c>
      <c r="W51" s="227">
        <f t="shared" si="19"/>
        <v>0.46180555555555602</v>
      </c>
      <c r="X51" s="69"/>
      <c r="Y51" s="62"/>
      <c r="Z51" s="228">
        <f t="shared" si="20"/>
        <v>0.36805555555555602</v>
      </c>
      <c r="AB51" s="229"/>
    </row>
    <row r="52" spans="1:28">
      <c r="A52" s="4"/>
      <c r="B52" s="242" t="s">
        <v>118</v>
      </c>
      <c r="C52" s="74">
        <v>0.31597222222222199</v>
      </c>
      <c r="D52" s="61" t="s">
        <v>110</v>
      </c>
      <c r="E52" s="62">
        <v>0.86805555555555602</v>
      </c>
      <c r="F52" s="63">
        <f t="shared" si="14"/>
        <v>0.55208333333333404</v>
      </c>
      <c r="G52" s="61">
        <v>0.43402777777777801</v>
      </c>
      <c r="H52" s="61" t="s">
        <v>110</v>
      </c>
      <c r="I52" s="64">
        <v>0.48263888888888901</v>
      </c>
      <c r="J52" s="70"/>
      <c r="K52" s="70" t="s">
        <v>110</v>
      </c>
      <c r="L52" s="66"/>
      <c r="M52" s="224">
        <v>0.61111111111111105</v>
      </c>
      <c r="N52" s="70" t="s">
        <v>110</v>
      </c>
      <c r="O52" s="70">
        <v>0.73263888888888895</v>
      </c>
      <c r="P52" s="224"/>
      <c r="Q52" s="70" t="s">
        <v>110</v>
      </c>
      <c r="R52" s="66"/>
      <c r="S52" s="225">
        <f t="shared" si="15"/>
        <v>0.50347222222222299</v>
      </c>
      <c r="T52" s="226">
        <f t="shared" si="16"/>
        <v>9.1666666666666838</v>
      </c>
      <c r="U52" s="68">
        <f t="shared" si="17"/>
        <v>0.44791666666666596</v>
      </c>
      <c r="V52" s="227">
        <f t="shared" si="18"/>
        <v>4.8611111111110994E-2</v>
      </c>
      <c r="W52" s="227">
        <f t="shared" si="19"/>
        <v>0.49652777777777696</v>
      </c>
      <c r="X52" s="69"/>
      <c r="Y52" s="6"/>
      <c r="Z52" s="240">
        <f t="shared" si="20"/>
        <v>0.375</v>
      </c>
      <c r="AB52" s="229"/>
    </row>
    <row r="53" spans="1:28">
      <c r="A53" s="4"/>
      <c r="B53" s="4"/>
      <c r="C53" s="8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76">
        <f>SUM(S45,S47:S52)*24</f>
        <v>83.166666666666686</v>
      </c>
      <c r="T53" s="77">
        <f>SUM(T45,T47:T52)</f>
        <v>70.583333333333414</v>
      </c>
      <c r="U53" s="6"/>
      <c r="V53" s="4"/>
      <c r="W53" s="78">
        <f>SUM(W45,W47:W52)*24</f>
        <v>84.833333333333314</v>
      </c>
      <c r="X53" s="79"/>
      <c r="Y53" s="79"/>
      <c r="Z53" s="19"/>
    </row>
    <row r="54" spans="1:28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6"/>
      <c r="U54" s="6"/>
      <c r="V54" s="4"/>
      <c r="W54" s="4"/>
      <c r="X54" s="4"/>
      <c r="Y54" s="4"/>
      <c r="Z5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1" manualBreakCount="1">
    <brk id="26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24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328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329</v>
      </c>
      <c r="P5" s="6"/>
      <c r="Q5" s="4"/>
      <c r="R5" s="11" t="s">
        <v>74</v>
      </c>
      <c r="S5" s="13"/>
      <c r="T5" s="15" t="s">
        <v>330</v>
      </c>
      <c r="U5" s="4"/>
      <c r="V5" s="11" t="s">
        <v>76</v>
      </c>
      <c r="W5" s="13"/>
      <c r="X5" s="16"/>
      <c r="Y5" s="12"/>
      <c r="Z5" s="15" t="s">
        <v>303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116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42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224"/>
      <c r="N18" s="65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42" t="s">
        <v>113</v>
      </c>
      <c r="C19" s="220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42" t="s">
        <v>115</v>
      </c>
      <c r="C20" s="60"/>
      <c r="D20" s="61" t="s">
        <v>110</v>
      </c>
      <c r="E20" s="62"/>
      <c r="F20" s="63">
        <f t="shared" si="0"/>
        <v>0</v>
      </c>
      <c r="G20" s="61"/>
      <c r="H20" s="61" t="s">
        <v>110</v>
      </c>
      <c r="I20" s="64"/>
      <c r="J20" s="70"/>
      <c r="K20" s="65" t="s">
        <v>110</v>
      </c>
      <c r="L20" s="66"/>
      <c r="M20" s="224"/>
      <c r="N20" s="65" t="s">
        <v>110</v>
      </c>
      <c r="O20" s="70"/>
      <c r="P20" s="224"/>
      <c r="Q20" s="70" t="s">
        <v>110</v>
      </c>
      <c r="R20" s="66"/>
      <c r="S20" s="225">
        <f t="shared" si="1"/>
        <v>0</v>
      </c>
      <c r="T20" s="226">
        <f t="shared" si="2"/>
        <v>0</v>
      </c>
      <c r="U20" s="68">
        <f t="shared" si="3"/>
        <v>1</v>
      </c>
      <c r="V20" s="227">
        <f t="shared" si="4"/>
        <v>0</v>
      </c>
      <c r="W20" s="227">
        <f t="shared" si="5"/>
        <v>1</v>
      </c>
      <c r="X20" s="69"/>
      <c r="Y20" s="62"/>
      <c r="Z20" s="228">
        <f t="shared" si="6"/>
        <v>1</v>
      </c>
      <c r="AB20" s="229"/>
    </row>
    <row r="21" spans="1:28">
      <c r="A21" s="4"/>
      <c r="B21" s="116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 t="shared" si="6"/>
        <v>1</v>
      </c>
      <c r="AB21" s="229"/>
    </row>
    <row r="22" spans="1:28">
      <c r="A22" s="4"/>
      <c r="B22" s="242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</v>
      </c>
      <c r="T22" s="226">
        <f t="shared" si="2"/>
        <v>0</v>
      </c>
      <c r="U22" s="68">
        <f t="shared" si="3"/>
        <v>1</v>
      </c>
      <c r="V22" s="227">
        <f t="shared" si="4"/>
        <v>0</v>
      </c>
      <c r="W22" s="227">
        <f t="shared" si="5"/>
        <v>1</v>
      </c>
      <c r="X22" s="69"/>
      <c r="Y22" s="6"/>
      <c r="Z22" s="240">
        <f t="shared" si="6"/>
        <v>1</v>
      </c>
      <c r="AB22" s="229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24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331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332</v>
      </c>
      <c r="P5" s="6"/>
      <c r="Q5" s="4"/>
      <c r="R5" s="11" t="s">
        <v>74</v>
      </c>
      <c r="S5" s="13"/>
      <c r="T5" s="15" t="s">
        <v>333</v>
      </c>
      <c r="U5" s="4"/>
      <c r="V5" s="11" t="s">
        <v>76</v>
      </c>
      <c r="W5" s="13"/>
      <c r="X5" s="16"/>
      <c r="Y5" s="12"/>
      <c r="Z5" s="15" t="s">
        <v>156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65"/>
      <c r="N16" s="65" t="s">
        <v>110</v>
      </c>
      <c r="O16" s="66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116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70"/>
      <c r="N17" s="65" t="s">
        <v>110</v>
      </c>
      <c r="O17" s="66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42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70"/>
      <c r="N18" s="70" t="s">
        <v>110</v>
      </c>
      <c r="O18" s="66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42" t="s">
        <v>113</v>
      </c>
      <c r="C19" s="225"/>
      <c r="D19" s="71" t="s">
        <v>110</v>
      </c>
      <c r="E19" s="71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70"/>
      <c r="N19" s="70" t="s">
        <v>110</v>
      </c>
      <c r="O19" s="66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42" t="s">
        <v>115</v>
      </c>
      <c r="C20" s="74"/>
      <c r="D20" s="61" t="s">
        <v>110</v>
      </c>
      <c r="E20" s="61"/>
      <c r="F20" s="230">
        <f t="shared" si="0"/>
        <v>0</v>
      </c>
      <c r="G20" s="71"/>
      <c r="H20" s="71" t="s">
        <v>110</v>
      </c>
      <c r="I20" s="72"/>
      <c r="J20" s="70"/>
      <c r="K20" s="70" t="s">
        <v>110</v>
      </c>
      <c r="L20" s="66"/>
      <c r="M20" s="70"/>
      <c r="N20" s="70" t="s">
        <v>110</v>
      </c>
      <c r="O20" s="66"/>
      <c r="P20" s="224"/>
      <c r="Q20" s="70" t="s">
        <v>110</v>
      </c>
      <c r="R20" s="66"/>
      <c r="S20" s="225">
        <f t="shared" si="1"/>
        <v>0</v>
      </c>
      <c r="T20" s="226">
        <f t="shared" si="2"/>
        <v>0</v>
      </c>
      <c r="U20" s="68">
        <f t="shared" si="3"/>
        <v>1</v>
      </c>
      <c r="V20" s="227">
        <f t="shared" si="4"/>
        <v>0</v>
      </c>
      <c r="W20" s="227">
        <f t="shared" si="5"/>
        <v>1</v>
      </c>
      <c r="X20" s="69"/>
      <c r="Y20" s="62"/>
      <c r="Z20" s="228">
        <f t="shared" si="6"/>
        <v>1</v>
      </c>
      <c r="AB20" s="229"/>
    </row>
    <row r="21" spans="1:28">
      <c r="A21" s="4"/>
      <c r="B21" s="116" t="s">
        <v>116</v>
      </c>
      <c r="C21" s="74"/>
      <c r="D21" s="61" t="s">
        <v>110</v>
      </c>
      <c r="E21" s="61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5"/>
      <c r="N21" s="65" t="s">
        <v>110</v>
      </c>
      <c r="O21" s="7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 t="shared" si="6"/>
        <v>1</v>
      </c>
      <c r="AB21" s="229"/>
    </row>
    <row r="22" spans="1:28">
      <c r="A22" s="4"/>
      <c r="B22" s="242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65"/>
      <c r="K22" s="65" t="s">
        <v>110</v>
      </c>
      <c r="L22" s="75"/>
      <c r="M22" s="65"/>
      <c r="N22" s="65" t="s">
        <v>110</v>
      </c>
      <c r="O22" s="75"/>
      <c r="P22" s="224"/>
      <c r="Q22" s="70" t="s">
        <v>110</v>
      </c>
      <c r="R22" s="66"/>
      <c r="S22" s="225">
        <f t="shared" si="1"/>
        <v>0</v>
      </c>
      <c r="T22" s="226">
        <f t="shared" si="2"/>
        <v>0</v>
      </c>
      <c r="U22" s="68">
        <f t="shared" si="3"/>
        <v>1</v>
      </c>
      <c r="V22" s="227">
        <f t="shared" si="4"/>
        <v>0</v>
      </c>
      <c r="W22" s="227">
        <f t="shared" si="5"/>
        <v>1</v>
      </c>
      <c r="X22" s="69"/>
      <c r="Y22" s="6"/>
      <c r="Z22" s="240">
        <f t="shared" si="6"/>
        <v>1</v>
      </c>
      <c r="AB22" s="229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B66"/>
  <sheetViews>
    <sheetView topLeftCell="A28" zoomScaleNormal="100" workbookViewId="0">
      <selection activeCell="R68" sqref="R68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38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334</v>
      </c>
      <c r="P5" s="6"/>
      <c r="Q5" s="4"/>
      <c r="R5" s="11" t="s">
        <v>74</v>
      </c>
      <c r="S5" s="13"/>
      <c r="T5" s="15" t="s">
        <v>335</v>
      </c>
      <c r="U5" s="4"/>
      <c r="V5" s="11" t="s">
        <v>76</v>
      </c>
      <c r="W5" s="13"/>
      <c r="X5" s="16"/>
      <c r="Y5" s="12"/>
      <c r="Z5" s="15" t="s">
        <v>156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336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122" t="s">
        <v>202</v>
      </c>
      <c r="C16" s="87">
        <v>0.25347222222222199</v>
      </c>
      <c r="D16" s="88" t="s">
        <v>110</v>
      </c>
      <c r="E16" s="29">
        <v>0.33680555555555602</v>
      </c>
      <c r="F16" s="89">
        <f t="shared" ref="F16:F23" si="0">(E16-C16)</f>
        <v>8.3333333333334036E-2</v>
      </c>
      <c r="G16" s="88"/>
      <c r="H16" s="88" t="s">
        <v>110</v>
      </c>
      <c r="I16" s="90"/>
      <c r="J16" s="91"/>
      <c r="K16" s="91" t="s">
        <v>110</v>
      </c>
      <c r="L16" s="236"/>
      <c r="M16" s="237"/>
      <c r="N16" s="91" t="s">
        <v>110</v>
      </c>
      <c r="O16" s="91"/>
      <c r="P16" s="92"/>
      <c r="Q16" s="91" t="s">
        <v>110</v>
      </c>
      <c r="R16" s="236"/>
      <c r="S16" s="238">
        <f t="shared" ref="S16:S23" si="1">(F16-((I16-G16)))</f>
        <v>8.3333333333334036E-2</v>
      </c>
      <c r="T16" s="239">
        <f t="shared" ref="T16:T23" si="2">(F16-((I16-G16)+(L16-J16)+(O16-M16)+(R16-P16)))*24</f>
        <v>2.0000000000000169</v>
      </c>
      <c r="U16" s="93">
        <f t="shared" ref="U16:U23" si="3">(($J$13+C16)+($L$13-E16))</f>
        <v>0.91666666666666596</v>
      </c>
      <c r="V16" s="231">
        <f t="shared" ref="V16:V23" si="4">(I16-G16)</f>
        <v>0</v>
      </c>
      <c r="W16" s="231">
        <f t="shared" ref="W16:W23" si="5">(V16+U16)</f>
        <v>0.91666666666666596</v>
      </c>
      <c r="X16" s="69"/>
      <c r="Y16" s="62"/>
      <c r="Z16" s="240">
        <f>SUM(($J$13+C16)+($L$13-E23))</f>
        <v>0.33333333333333304</v>
      </c>
      <c r="AB16" s="229"/>
    </row>
    <row r="17" spans="1:28">
      <c r="A17" s="4"/>
      <c r="B17" s="120" t="s">
        <v>109</v>
      </c>
      <c r="C17" s="95">
        <v>0.33333333333333298</v>
      </c>
      <c r="D17" s="96" t="s">
        <v>110</v>
      </c>
      <c r="E17" s="121">
        <v>0.82638888888888895</v>
      </c>
      <c r="F17" s="97">
        <f t="shared" si="0"/>
        <v>0.49305555555555597</v>
      </c>
      <c r="G17" s="96">
        <v>0.5</v>
      </c>
      <c r="H17" s="96" t="s">
        <v>110</v>
      </c>
      <c r="I17" s="98">
        <v>0.54166666666666696</v>
      </c>
      <c r="J17" s="99"/>
      <c r="K17" s="99" t="s">
        <v>110</v>
      </c>
      <c r="L17" s="100"/>
      <c r="M17" s="101"/>
      <c r="N17" s="99" t="s">
        <v>110</v>
      </c>
      <c r="O17" s="99"/>
      <c r="P17" s="101"/>
      <c r="Q17" s="99" t="s">
        <v>110</v>
      </c>
      <c r="R17" s="100"/>
      <c r="S17" s="102">
        <f t="shared" si="1"/>
        <v>0.45138888888888901</v>
      </c>
      <c r="T17" s="103">
        <f t="shared" si="2"/>
        <v>10.833333333333336</v>
      </c>
      <c r="U17" s="104">
        <f t="shared" si="3"/>
        <v>0.50694444444444398</v>
      </c>
      <c r="V17" s="94">
        <f t="shared" si="4"/>
        <v>4.1666666666666963E-2</v>
      </c>
      <c r="W17" s="94">
        <f t="shared" si="5"/>
        <v>0.54861111111111094</v>
      </c>
      <c r="X17" s="69"/>
      <c r="Y17" s="62"/>
      <c r="Z17" s="228">
        <f>SUM(($J$13+C17)+($L$13-E12))</f>
        <v>1.333333333333333</v>
      </c>
      <c r="AB17" s="229"/>
    </row>
    <row r="18" spans="1:28">
      <c r="A18" s="4"/>
      <c r="B18" s="242" t="s">
        <v>111</v>
      </c>
      <c r="C18" s="60">
        <v>0.25694444444444398</v>
      </c>
      <c r="D18" s="61" t="s">
        <v>110</v>
      </c>
      <c r="E18" s="62">
        <v>0.82638888888888895</v>
      </c>
      <c r="F18" s="63">
        <f t="shared" si="0"/>
        <v>0.56944444444444497</v>
      </c>
      <c r="G18" s="61">
        <v>0.50694444444444398</v>
      </c>
      <c r="H18" s="61" t="s">
        <v>110</v>
      </c>
      <c r="I18" s="64">
        <v>0.54861111111111105</v>
      </c>
      <c r="J18" s="70"/>
      <c r="K18" s="65" t="s">
        <v>110</v>
      </c>
      <c r="L18" s="66"/>
      <c r="M18" s="224">
        <v>0.54861111111111105</v>
      </c>
      <c r="N18" s="65" t="s">
        <v>110</v>
      </c>
      <c r="O18" s="70">
        <v>0.59375</v>
      </c>
      <c r="P18" s="224"/>
      <c r="Q18" s="70" t="s">
        <v>110</v>
      </c>
      <c r="R18" s="66"/>
      <c r="S18" s="225">
        <f t="shared" si="1"/>
        <v>0.5277777777777779</v>
      </c>
      <c r="T18" s="226">
        <f t="shared" si="2"/>
        <v>11.583333333333336</v>
      </c>
      <c r="U18" s="68">
        <f t="shared" si="3"/>
        <v>0.43055555555555503</v>
      </c>
      <c r="V18" s="227">
        <f t="shared" si="4"/>
        <v>4.1666666666667074E-2</v>
      </c>
      <c r="W18" s="227">
        <f t="shared" si="5"/>
        <v>0.4722222222222221</v>
      </c>
      <c r="X18" s="69"/>
      <c r="Y18" s="62"/>
      <c r="Z18" s="228">
        <f t="shared" ref="Z18:Z23" si="6">SUM(($J$13+C18)+($L$13-E17))</f>
        <v>0.43055555555555503</v>
      </c>
      <c r="AB18" s="229"/>
    </row>
    <row r="19" spans="1:28">
      <c r="A19" s="4"/>
      <c r="B19" s="242" t="s">
        <v>112</v>
      </c>
      <c r="C19" s="220">
        <v>0.25694444444444398</v>
      </c>
      <c r="D19" s="71" t="s">
        <v>110</v>
      </c>
      <c r="E19" s="50">
        <v>0.82638888888888895</v>
      </c>
      <c r="F19" s="230">
        <f t="shared" si="0"/>
        <v>0.56944444444444497</v>
      </c>
      <c r="G19" s="71">
        <v>0.50694444444444398</v>
      </c>
      <c r="H19" s="71" t="s">
        <v>110</v>
      </c>
      <c r="I19" s="72">
        <v>0.54861111111111105</v>
      </c>
      <c r="J19" s="70"/>
      <c r="K19" s="70" t="s">
        <v>110</v>
      </c>
      <c r="L19" s="66"/>
      <c r="M19" s="224">
        <v>0.54861111111111105</v>
      </c>
      <c r="N19" s="70" t="s">
        <v>110</v>
      </c>
      <c r="O19" s="70">
        <v>0.59375</v>
      </c>
      <c r="P19" s="224"/>
      <c r="Q19" s="70" t="s">
        <v>110</v>
      </c>
      <c r="R19" s="66"/>
      <c r="S19" s="225">
        <f t="shared" si="1"/>
        <v>0.5277777777777779</v>
      </c>
      <c r="T19" s="226">
        <f t="shared" si="2"/>
        <v>11.583333333333336</v>
      </c>
      <c r="U19" s="73">
        <f t="shared" si="3"/>
        <v>0.43055555555555503</v>
      </c>
      <c r="V19" s="227">
        <f t="shared" si="4"/>
        <v>4.1666666666667074E-2</v>
      </c>
      <c r="W19" s="227">
        <f t="shared" si="5"/>
        <v>0.4722222222222221</v>
      </c>
      <c r="X19" s="69"/>
      <c r="Y19" s="62"/>
      <c r="Z19" s="228">
        <f t="shared" si="6"/>
        <v>0.43055555555555503</v>
      </c>
      <c r="AB19" s="229"/>
    </row>
    <row r="20" spans="1:28">
      <c r="A20" s="4"/>
      <c r="B20" s="242" t="s">
        <v>310</v>
      </c>
      <c r="C20" s="220">
        <v>0.25694444444444398</v>
      </c>
      <c r="D20" s="71" t="s">
        <v>110</v>
      </c>
      <c r="E20" s="50">
        <v>0.92708333333333337</v>
      </c>
      <c r="F20" s="230">
        <f t="shared" si="0"/>
        <v>0.67013888888888939</v>
      </c>
      <c r="G20" s="71">
        <v>0.50694444444444398</v>
      </c>
      <c r="H20" s="71" t="s">
        <v>110</v>
      </c>
      <c r="I20" s="72">
        <v>0.59375</v>
      </c>
      <c r="J20" s="70"/>
      <c r="K20" s="70" t="s">
        <v>110</v>
      </c>
      <c r="L20" s="66"/>
      <c r="M20" s="224"/>
      <c r="N20" s="70" t="s">
        <v>110</v>
      </c>
      <c r="O20" s="70"/>
      <c r="P20" s="224"/>
      <c r="Q20" s="70" t="s">
        <v>110</v>
      </c>
      <c r="R20" s="66"/>
      <c r="S20" s="225">
        <f t="shared" si="1"/>
        <v>0.58333333333333337</v>
      </c>
      <c r="T20" s="226">
        <f t="shared" si="2"/>
        <v>14</v>
      </c>
      <c r="U20" s="73">
        <f t="shared" si="3"/>
        <v>0.32986111111111061</v>
      </c>
      <c r="V20" s="227">
        <f t="shared" si="4"/>
        <v>8.6805555555556024E-2</v>
      </c>
      <c r="W20" s="227">
        <f t="shared" si="5"/>
        <v>0.41666666666666663</v>
      </c>
      <c r="X20" s="69"/>
      <c r="Y20" s="62"/>
      <c r="Z20" s="228">
        <f t="shared" si="6"/>
        <v>0.43055555555555503</v>
      </c>
      <c r="AB20" s="229"/>
    </row>
    <row r="21" spans="1:28">
      <c r="A21" s="4"/>
      <c r="B21" s="242" t="s">
        <v>311</v>
      </c>
      <c r="C21" s="60">
        <v>0.3888888888888889</v>
      </c>
      <c r="D21" s="61" t="s">
        <v>110</v>
      </c>
      <c r="E21" s="62">
        <v>0.87152777777777801</v>
      </c>
      <c r="F21" s="63">
        <f t="shared" si="0"/>
        <v>0.48263888888888912</v>
      </c>
      <c r="G21" s="61"/>
      <c r="H21" s="61" t="s">
        <v>110</v>
      </c>
      <c r="I21" s="64"/>
      <c r="J21" s="70"/>
      <c r="K21" s="65" t="s">
        <v>110</v>
      </c>
      <c r="L21" s="66"/>
      <c r="M21" s="224"/>
      <c r="N21" s="65" t="s">
        <v>110</v>
      </c>
      <c r="O21" s="70"/>
      <c r="P21" s="224"/>
      <c r="Q21" s="70" t="s">
        <v>110</v>
      </c>
      <c r="R21" s="66"/>
      <c r="S21" s="225">
        <f t="shared" si="1"/>
        <v>0.48263888888888912</v>
      </c>
      <c r="T21" s="226">
        <f t="shared" si="2"/>
        <v>11.583333333333339</v>
      </c>
      <c r="U21" s="68">
        <f t="shared" si="3"/>
        <v>0.51736111111111094</v>
      </c>
      <c r="V21" s="227">
        <f t="shared" si="4"/>
        <v>0</v>
      </c>
      <c r="W21" s="227">
        <f t="shared" si="5"/>
        <v>0.51736111111111094</v>
      </c>
      <c r="X21" s="69"/>
      <c r="Y21" s="62"/>
      <c r="Z21" s="228">
        <f t="shared" si="6"/>
        <v>0.46180555555555552</v>
      </c>
      <c r="AB21" s="229"/>
    </row>
    <row r="22" spans="1:28">
      <c r="A22" s="4"/>
      <c r="B22" s="116" t="s">
        <v>116</v>
      </c>
      <c r="C22" s="74">
        <v>0.29513888888888901</v>
      </c>
      <c r="D22" s="61" t="s">
        <v>110</v>
      </c>
      <c r="E22" s="61">
        <v>0.89583333333333304</v>
      </c>
      <c r="F22" s="63">
        <f t="shared" si="0"/>
        <v>0.60069444444444398</v>
      </c>
      <c r="G22" s="61">
        <v>0.52430555555555602</v>
      </c>
      <c r="H22" s="61" t="s">
        <v>110</v>
      </c>
      <c r="I22" s="64">
        <v>0.59722222222222199</v>
      </c>
      <c r="J22" s="65"/>
      <c r="K22" s="65" t="s">
        <v>110</v>
      </c>
      <c r="L22" s="75"/>
      <c r="M22" s="67"/>
      <c r="N22" s="65" t="s">
        <v>110</v>
      </c>
      <c r="O22" s="65"/>
      <c r="P22" s="67"/>
      <c r="Q22" s="65" t="s">
        <v>110</v>
      </c>
      <c r="R22" s="66"/>
      <c r="S22" s="225">
        <f t="shared" si="1"/>
        <v>0.52777777777777801</v>
      </c>
      <c r="T22" s="226">
        <f t="shared" si="2"/>
        <v>12.666666666666671</v>
      </c>
      <c r="U22" s="68">
        <f t="shared" si="3"/>
        <v>0.39930555555555597</v>
      </c>
      <c r="V22" s="227">
        <f t="shared" si="4"/>
        <v>7.2916666666665964E-2</v>
      </c>
      <c r="W22" s="227">
        <f t="shared" si="5"/>
        <v>0.47222222222222193</v>
      </c>
      <c r="X22" s="69"/>
      <c r="Y22" s="62"/>
      <c r="Z22" s="228">
        <f t="shared" si="6"/>
        <v>0.42361111111111099</v>
      </c>
      <c r="AB22" s="229"/>
    </row>
    <row r="23" spans="1:28">
      <c r="A23" s="4"/>
      <c r="B23" s="242" t="s">
        <v>225</v>
      </c>
      <c r="C23" s="74">
        <v>0.33680555555555602</v>
      </c>
      <c r="D23" s="61" t="s">
        <v>110</v>
      </c>
      <c r="E23" s="62">
        <v>0.92013888888888895</v>
      </c>
      <c r="F23" s="63">
        <f t="shared" si="0"/>
        <v>0.58333333333333293</v>
      </c>
      <c r="G23" s="61"/>
      <c r="H23" s="61" t="s">
        <v>110</v>
      </c>
      <c r="I23" s="64"/>
      <c r="J23" s="70"/>
      <c r="K23" s="70" t="s">
        <v>110</v>
      </c>
      <c r="L23" s="66"/>
      <c r="M23" s="224"/>
      <c r="N23" s="70" t="s">
        <v>110</v>
      </c>
      <c r="O23" s="70"/>
      <c r="P23" s="224">
        <v>0.47916666666666702</v>
      </c>
      <c r="Q23" s="70" t="s">
        <v>110</v>
      </c>
      <c r="R23" s="66">
        <v>0.51388888888888895</v>
      </c>
      <c r="S23" s="225">
        <f t="shared" si="1"/>
        <v>0.58333333333333293</v>
      </c>
      <c r="T23" s="226">
        <f t="shared" si="2"/>
        <v>13.166666666666663</v>
      </c>
      <c r="U23" s="68">
        <f t="shared" si="3"/>
        <v>0.41666666666666707</v>
      </c>
      <c r="V23" s="227">
        <f t="shared" si="4"/>
        <v>0</v>
      </c>
      <c r="W23" s="227">
        <f t="shared" si="5"/>
        <v>0.41666666666666707</v>
      </c>
      <c r="X23" s="69"/>
      <c r="Y23" s="6"/>
      <c r="Z23" s="240">
        <f t="shared" si="6"/>
        <v>0.44097222222222299</v>
      </c>
      <c r="AB23" s="229"/>
    </row>
    <row r="24" spans="1:28">
      <c r="A24" s="4"/>
      <c r="B24" s="4"/>
      <c r="C24" s="81" t="s">
        <v>337</v>
      </c>
      <c r="D24" s="4"/>
      <c r="E24" s="84"/>
      <c r="F24" s="8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76">
        <f>SUM(S17:S23)*24</f>
        <v>88.416666666666686</v>
      </c>
      <c r="T24" s="77">
        <f>SUM(T17:T23)</f>
        <v>85.416666666666671</v>
      </c>
      <c r="U24" s="6"/>
      <c r="V24" s="4"/>
      <c r="W24" s="78">
        <f>SUM(W17:W23)*24</f>
        <v>79.583333333333329</v>
      </c>
      <c r="X24" s="79"/>
      <c r="Y24" s="79"/>
      <c r="Z24" s="19"/>
    </row>
    <row r="25" spans="1:2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>
      <c r="A26" s="4"/>
      <c r="B26" s="4"/>
      <c r="C26" s="35" t="s">
        <v>90</v>
      </c>
      <c r="D26" s="4"/>
      <c r="E26" s="4"/>
      <c r="F26" s="4"/>
      <c r="G26" s="4"/>
      <c r="H26" s="4"/>
      <c r="I26" s="4"/>
      <c r="J26" s="4"/>
      <c r="K26" s="4"/>
      <c r="L26" s="4"/>
      <c r="M26" s="3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8" hidden="1">
      <c r="A27" s="4"/>
      <c r="B27" s="4"/>
      <c r="C27" s="4"/>
      <c r="D27" s="4"/>
      <c r="E27" s="4"/>
      <c r="F27" s="4"/>
      <c r="G27" s="4"/>
      <c r="H27" s="4"/>
      <c r="I27" s="4"/>
      <c r="J27" s="36">
        <v>0</v>
      </c>
      <c r="K27" s="4"/>
      <c r="L27" s="36">
        <v>1</v>
      </c>
      <c r="M27" s="3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8">
      <c r="A28" s="4"/>
      <c r="B28" s="37"/>
      <c r="C28" s="217"/>
      <c r="D28" s="38"/>
      <c r="E28" s="39" t="s">
        <v>91</v>
      </c>
      <c r="F28" s="40"/>
      <c r="G28" s="41"/>
      <c r="H28" s="42" t="s">
        <v>92</v>
      </c>
      <c r="I28" s="40"/>
      <c r="J28" s="43"/>
      <c r="K28" s="43" t="s">
        <v>93</v>
      </c>
      <c r="L28" s="44"/>
      <c r="M28" s="218"/>
      <c r="N28" s="43" t="s">
        <v>93</v>
      </c>
      <c r="O28" s="43"/>
      <c r="P28" s="218"/>
      <c r="Q28" s="43" t="s">
        <v>94</v>
      </c>
      <c r="R28" s="43"/>
      <c r="S28" s="219" t="s">
        <v>95</v>
      </c>
      <c r="T28" s="45" t="s">
        <v>96</v>
      </c>
      <c r="U28" s="217"/>
      <c r="V28" s="39" t="s">
        <v>97</v>
      </c>
      <c r="W28" s="45"/>
      <c r="X28" s="10"/>
      <c r="Y28" s="10"/>
      <c r="Z28" s="46" t="s">
        <v>98</v>
      </c>
      <c r="AB28" s="47" t="s">
        <v>83</v>
      </c>
    </row>
    <row r="29" spans="1:28">
      <c r="A29" s="4"/>
      <c r="B29" s="48" t="s">
        <v>99</v>
      </c>
      <c r="C29" s="220"/>
      <c r="D29" s="49" t="s">
        <v>100</v>
      </c>
      <c r="E29" s="50"/>
      <c r="F29" s="221" t="s">
        <v>101</v>
      </c>
      <c r="G29" s="51" t="s">
        <v>102</v>
      </c>
      <c r="H29" s="51"/>
      <c r="I29" s="52" t="s">
        <v>102</v>
      </c>
      <c r="J29" s="222" t="s">
        <v>102</v>
      </c>
      <c r="K29" s="53"/>
      <c r="L29" s="53" t="s">
        <v>102</v>
      </c>
      <c r="M29" s="222" t="s">
        <v>102</v>
      </c>
      <c r="N29" s="53"/>
      <c r="O29" s="53" t="s">
        <v>102</v>
      </c>
      <c r="P29" s="222" t="s">
        <v>102</v>
      </c>
      <c r="Q29" s="53"/>
      <c r="R29" s="54" t="s">
        <v>102</v>
      </c>
      <c r="S29" s="48" t="s">
        <v>103</v>
      </c>
      <c r="T29" s="223" t="s">
        <v>104</v>
      </c>
      <c r="U29" s="223" t="s">
        <v>105</v>
      </c>
      <c r="V29" s="223" t="s">
        <v>106</v>
      </c>
      <c r="W29" s="223" t="s">
        <v>107</v>
      </c>
      <c r="X29" s="55"/>
      <c r="Y29" s="56"/>
      <c r="Z29" s="57" t="s">
        <v>108</v>
      </c>
      <c r="AB29" s="58"/>
    </row>
    <row r="30" spans="1:28">
      <c r="A30" s="4"/>
      <c r="B30" s="122" t="s">
        <v>202</v>
      </c>
      <c r="C30" s="123">
        <v>0.25347222222222199</v>
      </c>
      <c r="D30" s="88" t="s">
        <v>110</v>
      </c>
      <c r="E30" s="88">
        <v>0.33680555555555602</v>
      </c>
      <c r="F30" s="89">
        <f t="shared" ref="F30:F37" si="7">(E30-C30)</f>
        <v>8.3333333333334036E-2</v>
      </c>
      <c r="G30" s="88"/>
      <c r="H30" s="88" t="s">
        <v>110</v>
      </c>
      <c r="I30" s="90"/>
      <c r="J30" s="91"/>
      <c r="K30" s="91" t="s">
        <v>110</v>
      </c>
      <c r="L30" s="236"/>
      <c r="M30" s="237"/>
      <c r="N30" s="91" t="s">
        <v>110</v>
      </c>
      <c r="O30" s="91"/>
      <c r="P30" s="92"/>
      <c r="Q30" s="91" t="s">
        <v>110</v>
      </c>
      <c r="R30" s="236"/>
      <c r="S30" s="238">
        <f t="shared" ref="S30:S37" si="8">(F30-((I30-G30)))</f>
        <v>8.3333333333334036E-2</v>
      </c>
      <c r="T30" s="239">
        <f t="shared" ref="T30:T37" si="9">(F30-((I30-G30)+(L30-J30)+(O30-M30)+(R30-P30)))*24</f>
        <v>2.0000000000000169</v>
      </c>
      <c r="U30" s="93">
        <f t="shared" ref="U30:U37" si="10">(($J$13+C30)+($L$13-E30))</f>
        <v>0.91666666666666596</v>
      </c>
      <c r="V30" s="231">
        <f t="shared" ref="V30:V37" si="11">(I30-G30)</f>
        <v>0</v>
      </c>
      <c r="W30" s="231">
        <f t="shared" ref="W30:W37" si="12">(V30+U30)</f>
        <v>0.91666666666666596</v>
      </c>
      <c r="X30" s="69"/>
      <c r="Y30" s="62"/>
      <c r="Z30" s="240">
        <f>SUM(($J$13+C30)+($L$13-E37))</f>
        <v>0.33333333333333304</v>
      </c>
      <c r="AB30" s="229"/>
    </row>
    <row r="31" spans="1:28">
      <c r="A31" s="4"/>
      <c r="B31" s="120" t="s">
        <v>109</v>
      </c>
      <c r="C31" s="95">
        <v>0.33333333333333298</v>
      </c>
      <c r="D31" s="96" t="s">
        <v>110</v>
      </c>
      <c r="E31" s="121">
        <v>0.82638888888888895</v>
      </c>
      <c r="F31" s="97">
        <f t="shared" si="7"/>
        <v>0.49305555555555597</v>
      </c>
      <c r="G31" s="96">
        <v>0.5</v>
      </c>
      <c r="H31" s="96" t="s">
        <v>110</v>
      </c>
      <c r="I31" s="98">
        <v>0.54166666666666696</v>
      </c>
      <c r="J31" s="99"/>
      <c r="K31" s="99" t="s">
        <v>110</v>
      </c>
      <c r="L31" s="100"/>
      <c r="M31" s="101"/>
      <c r="N31" s="99" t="s">
        <v>110</v>
      </c>
      <c r="O31" s="99"/>
      <c r="P31" s="101"/>
      <c r="Q31" s="99" t="s">
        <v>110</v>
      </c>
      <c r="R31" s="100"/>
      <c r="S31" s="102">
        <f t="shared" si="8"/>
        <v>0.45138888888888901</v>
      </c>
      <c r="T31" s="103">
        <f t="shared" si="9"/>
        <v>10.833333333333336</v>
      </c>
      <c r="U31" s="104">
        <f t="shared" si="10"/>
        <v>0.50694444444444398</v>
      </c>
      <c r="V31" s="94">
        <f t="shared" si="11"/>
        <v>4.1666666666666963E-2</v>
      </c>
      <c r="W31" s="94">
        <f t="shared" si="12"/>
        <v>0.54861111111111094</v>
      </c>
      <c r="X31" s="69"/>
      <c r="Y31" s="62"/>
      <c r="Z31" s="228">
        <f>SUM(($J$13+C31)+($L$13-E26))</f>
        <v>1.333333333333333</v>
      </c>
      <c r="AB31" s="229"/>
    </row>
    <row r="32" spans="1:28">
      <c r="A32" s="4"/>
      <c r="B32" s="242" t="s">
        <v>111</v>
      </c>
      <c r="C32" s="60">
        <v>0.25694444444444398</v>
      </c>
      <c r="D32" s="61" t="s">
        <v>110</v>
      </c>
      <c r="E32" s="62">
        <v>0.82638888888888895</v>
      </c>
      <c r="F32" s="63">
        <f t="shared" si="7"/>
        <v>0.56944444444444497</v>
      </c>
      <c r="G32" s="61">
        <v>0.50694444444444398</v>
      </c>
      <c r="H32" s="61" t="s">
        <v>110</v>
      </c>
      <c r="I32" s="64">
        <v>0.54861111111111105</v>
      </c>
      <c r="J32" s="70"/>
      <c r="K32" s="65" t="s">
        <v>110</v>
      </c>
      <c r="L32" s="66"/>
      <c r="M32" s="224">
        <v>0.54861111111111105</v>
      </c>
      <c r="N32" s="65" t="s">
        <v>110</v>
      </c>
      <c r="O32" s="70">
        <v>0.59375</v>
      </c>
      <c r="P32" s="224"/>
      <c r="Q32" s="70" t="s">
        <v>110</v>
      </c>
      <c r="R32" s="66"/>
      <c r="S32" s="225">
        <f t="shared" si="8"/>
        <v>0.5277777777777779</v>
      </c>
      <c r="T32" s="226">
        <f t="shared" si="9"/>
        <v>11.583333333333336</v>
      </c>
      <c r="U32" s="68">
        <f t="shared" si="10"/>
        <v>0.43055555555555503</v>
      </c>
      <c r="V32" s="227">
        <f t="shared" si="11"/>
        <v>4.1666666666667074E-2</v>
      </c>
      <c r="W32" s="227">
        <f t="shared" si="12"/>
        <v>0.4722222222222221</v>
      </c>
      <c r="X32" s="69"/>
      <c r="Y32" s="62"/>
      <c r="Z32" s="228">
        <f t="shared" ref="Z32:Z37" si="13">SUM(($J$13+C32)+($L$13-E31))</f>
        <v>0.43055555555555503</v>
      </c>
      <c r="AB32" s="229"/>
    </row>
    <row r="33" spans="1:28">
      <c r="A33" s="4"/>
      <c r="B33" s="242" t="s">
        <v>112</v>
      </c>
      <c r="C33" s="220">
        <v>0.25694444444444398</v>
      </c>
      <c r="D33" s="71" t="s">
        <v>110</v>
      </c>
      <c r="E33" s="50">
        <v>0.82638888888888895</v>
      </c>
      <c r="F33" s="230">
        <f t="shared" si="7"/>
        <v>0.56944444444444497</v>
      </c>
      <c r="G33" s="71">
        <v>0.50694444444444398</v>
      </c>
      <c r="H33" s="71" t="s">
        <v>110</v>
      </c>
      <c r="I33" s="72">
        <v>0.54861111111111105</v>
      </c>
      <c r="J33" s="70"/>
      <c r="K33" s="70" t="s">
        <v>110</v>
      </c>
      <c r="L33" s="66"/>
      <c r="M33" s="224">
        <v>0.54861111111111105</v>
      </c>
      <c r="N33" s="70" t="s">
        <v>110</v>
      </c>
      <c r="O33" s="70">
        <v>0.59375</v>
      </c>
      <c r="P33" s="224"/>
      <c r="Q33" s="70" t="s">
        <v>110</v>
      </c>
      <c r="R33" s="66"/>
      <c r="S33" s="225">
        <f t="shared" si="8"/>
        <v>0.5277777777777779</v>
      </c>
      <c r="T33" s="226">
        <f t="shared" si="9"/>
        <v>11.583333333333336</v>
      </c>
      <c r="U33" s="73">
        <f t="shared" si="10"/>
        <v>0.43055555555555503</v>
      </c>
      <c r="V33" s="227">
        <f t="shared" si="11"/>
        <v>4.1666666666667074E-2</v>
      </c>
      <c r="W33" s="227">
        <f t="shared" si="12"/>
        <v>0.4722222222222221</v>
      </c>
      <c r="X33" s="69"/>
      <c r="Y33" s="62"/>
      <c r="Z33" s="228">
        <f t="shared" si="13"/>
        <v>0.43055555555555503</v>
      </c>
      <c r="AB33" s="229"/>
    </row>
    <row r="34" spans="1:28">
      <c r="A34" s="4"/>
      <c r="B34" s="242" t="s">
        <v>310</v>
      </c>
      <c r="C34" s="220">
        <v>0.25694444444444398</v>
      </c>
      <c r="D34" s="71" t="s">
        <v>110</v>
      </c>
      <c r="E34" s="50">
        <v>0.92708333333333337</v>
      </c>
      <c r="F34" s="230">
        <f t="shared" si="7"/>
        <v>0.67013888888888939</v>
      </c>
      <c r="G34" s="71">
        <v>0.50694444444444398</v>
      </c>
      <c r="H34" s="71" t="s">
        <v>110</v>
      </c>
      <c r="I34" s="72">
        <v>0.59375</v>
      </c>
      <c r="J34" s="70"/>
      <c r="K34" s="70" t="s">
        <v>110</v>
      </c>
      <c r="L34" s="66"/>
      <c r="M34" s="224"/>
      <c r="N34" s="70" t="s">
        <v>110</v>
      </c>
      <c r="O34" s="70"/>
      <c r="P34" s="224"/>
      <c r="Q34" s="70" t="s">
        <v>110</v>
      </c>
      <c r="R34" s="66"/>
      <c r="S34" s="225">
        <f t="shared" si="8"/>
        <v>0.58333333333333337</v>
      </c>
      <c r="T34" s="226">
        <f t="shared" si="9"/>
        <v>14</v>
      </c>
      <c r="U34" s="73">
        <f t="shared" si="10"/>
        <v>0.32986111111111061</v>
      </c>
      <c r="V34" s="227">
        <f t="shared" si="11"/>
        <v>8.6805555555556024E-2</v>
      </c>
      <c r="W34" s="227">
        <f t="shared" si="12"/>
        <v>0.41666666666666663</v>
      </c>
      <c r="X34" s="69"/>
      <c r="Y34" s="62"/>
      <c r="Z34" s="228">
        <f t="shared" si="13"/>
        <v>0.43055555555555503</v>
      </c>
      <c r="AB34" s="229"/>
    </row>
    <row r="35" spans="1:28">
      <c r="A35" s="4"/>
      <c r="B35" s="242" t="s">
        <v>311</v>
      </c>
      <c r="C35" s="60">
        <v>0.3888888888888889</v>
      </c>
      <c r="D35" s="61" t="s">
        <v>110</v>
      </c>
      <c r="E35" s="62">
        <v>0.87152777777777801</v>
      </c>
      <c r="F35" s="63">
        <f t="shared" si="7"/>
        <v>0.48263888888888912</v>
      </c>
      <c r="G35" s="61"/>
      <c r="H35" s="61" t="s">
        <v>110</v>
      </c>
      <c r="I35" s="64"/>
      <c r="J35" s="70"/>
      <c r="K35" s="65" t="s">
        <v>110</v>
      </c>
      <c r="L35" s="66"/>
      <c r="M35" s="224"/>
      <c r="N35" s="65" t="s">
        <v>110</v>
      </c>
      <c r="O35" s="70"/>
      <c r="P35" s="224">
        <v>0.73958333333333337</v>
      </c>
      <c r="Q35" s="70" t="s">
        <v>110</v>
      </c>
      <c r="R35" s="66">
        <v>0.77777777777777801</v>
      </c>
      <c r="S35" s="225">
        <f t="shared" si="8"/>
        <v>0.48263888888888912</v>
      </c>
      <c r="T35" s="226">
        <f t="shared" si="9"/>
        <v>10.666666666666668</v>
      </c>
      <c r="U35" s="68">
        <f t="shared" si="10"/>
        <v>0.51736111111111094</v>
      </c>
      <c r="V35" s="227">
        <f t="shared" si="11"/>
        <v>0</v>
      </c>
      <c r="W35" s="227">
        <f t="shared" si="12"/>
        <v>0.51736111111111094</v>
      </c>
      <c r="X35" s="69"/>
      <c r="Y35" s="62"/>
      <c r="Z35" s="228">
        <f t="shared" si="13"/>
        <v>0.46180555555555552</v>
      </c>
      <c r="AB35" s="229"/>
    </row>
    <row r="36" spans="1:28">
      <c r="A36" s="4"/>
      <c r="B36" s="116" t="s">
        <v>116</v>
      </c>
      <c r="C36" s="74">
        <v>0.29513888888888901</v>
      </c>
      <c r="D36" s="61" t="s">
        <v>110</v>
      </c>
      <c r="E36" s="61">
        <v>0.85069444444444398</v>
      </c>
      <c r="F36" s="63">
        <f t="shared" si="7"/>
        <v>0.55555555555555491</v>
      </c>
      <c r="G36" s="61">
        <v>0.52430555555555602</v>
      </c>
      <c r="H36" s="61" t="s">
        <v>110</v>
      </c>
      <c r="I36" s="64">
        <v>0.59722222222222199</v>
      </c>
      <c r="J36" s="65"/>
      <c r="K36" s="65" t="s">
        <v>110</v>
      </c>
      <c r="L36" s="75"/>
      <c r="M36" s="67"/>
      <c r="N36" s="65" t="s">
        <v>110</v>
      </c>
      <c r="O36" s="65"/>
      <c r="P36" s="67"/>
      <c r="Q36" s="65" t="s">
        <v>110</v>
      </c>
      <c r="R36" s="66"/>
      <c r="S36" s="225">
        <f t="shared" si="8"/>
        <v>0.48263888888888895</v>
      </c>
      <c r="T36" s="226">
        <f t="shared" si="9"/>
        <v>11.583333333333336</v>
      </c>
      <c r="U36" s="68">
        <f t="shared" si="10"/>
        <v>0.44444444444444503</v>
      </c>
      <c r="V36" s="227">
        <f t="shared" si="11"/>
        <v>7.2916666666665964E-2</v>
      </c>
      <c r="W36" s="227">
        <f t="shared" si="12"/>
        <v>0.51736111111111094</v>
      </c>
      <c r="X36" s="69"/>
      <c r="Y36" s="62"/>
      <c r="Z36" s="228">
        <f t="shared" si="13"/>
        <v>0.42361111111111099</v>
      </c>
      <c r="AB36" s="229"/>
    </row>
    <row r="37" spans="1:28">
      <c r="A37" s="4"/>
      <c r="B37" s="242" t="s">
        <v>225</v>
      </c>
      <c r="C37" s="74">
        <v>0.33680555555555602</v>
      </c>
      <c r="D37" s="61" t="s">
        <v>110</v>
      </c>
      <c r="E37" s="61">
        <v>0.92013888888888895</v>
      </c>
      <c r="F37" s="63">
        <f t="shared" si="7"/>
        <v>0.58333333333333293</v>
      </c>
      <c r="G37" s="61"/>
      <c r="H37" s="61" t="s">
        <v>110</v>
      </c>
      <c r="I37" s="64"/>
      <c r="J37" s="70"/>
      <c r="K37" s="70" t="s">
        <v>110</v>
      </c>
      <c r="L37" s="66"/>
      <c r="M37" s="224"/>
      <c r="N37" s="70" t="s">
        <v>110</v>
      </c>
      <c r="O37" s="70"/>
      <c r="P37" s="224">
        <v>0.47916666666666702</v>
      </c>
      <c r="Q37" s="70" t="s">
        <v>110</v>
      </c>
      <c r="R37" s="66">
        <v>0.51388888888888895</v>
      </c>
      <c r="S37" s="225">
        <f t="shared" si="8"/>
        <v>0.58333333333333293</v>
      </c>
      <c r="T37" s="226">
        <f t="shared" si="9"/>
        <v>13.166666666666663</v>
      </c>
      <c r="U37" s="68">
        <f t="shared" si="10"/>
        <v>0.41666666666666707</v>
      </c>
      <c r="V37" s="227">
        <f t="shared" si="11"/>
        <v>0</v>
      </c>
      <c r="W37" s="227">
        <f t="shared" si="12"/>
        <v>0.41666666666666707</v>
      </c>
      <c r="X37" s="69"/>
      <c r="Y37" s="6"/>
      <c r="Z37" s="240">
        <f t="shared" si="13"/>
        <v>0.48611111111111205</v>
      </c>
      <c r="AB37" s="229"/>
    </row>
    <row r="38" spans="1:28">
      <c r="A38" s="4"/>
      <c r="B38" s="4"/>
      <c r="C38" s="81" t="s">
        <v>337</v>
      </c>
      <c r="D38" s="4"/>
      <c r="E38" s="84"/>
      <c r="F38" s="8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76">
        <f>SUM(S31:S37)*24</f>
        <v>87.333333333333343</v>
      </c>
      <c r="T38" s="77">
        <f>SUM(T31:T37)</f>
        <v>83.416666666666657</v>
      </c>
      <c r="U38" s="6"/>
      <c r="V38" s="4"/>
      <c r="W38" s="78">
        <f>SUM(W31:W37)*24</f>
        <v>80.666666666666657</v>
      </c>
      <c r="X38" s="79"/>
      <c r="Y38" s="79"/>
      <c r="Z38" s="19"/>
    </row>
    <row r="39" spans="1:2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6"/>
      <c r="U39" s="6"/>
      <c r="V39" s="4"/>
      <c r="W39" s="4"/>
      <c r="X39" s="4"/>
      <c r="Y39" s="4"/>
      <c r="Z39" s="4"/>
    </row>
    <row r="40" spans="1:28">
      <c r="A40" s="4"/>
      <c r="B40" s="4"/>
      <c r="C40" s="35" t="s">
        <v>241</v>
      </c>
      <c r="D40" s="4"/>
      <c r="E40" s="4"/>
      <c r="F40" s="4"/>
      <c r="G40" s="4"/>
      <c r="H40" s="4"/>
      <c r="I40" s="4"/>
      <c r="J40" s="4"/>
      <c r="K40" s="4"/>
      <c r="L40" s="4"/>
      <c r="M40" s="3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8" hidden="1">
      <c r="A41" s="4"/>
      <c r="B41" s="4"/>
      <c r="C41" s="4"/>
      <c r="D41" s="4"/>
      <c r="E41" s="4"/>
      <c r="F41" s="4"/>
      <c r="G41" s="4"/>
      <c r="H41" s="4"/>
      <c r="I41" s="4"/>
      <c r="J41" s="36">
        <v>0</v>
      </c>
      <c r="K41" s="4"/>
      <c r="L41" s="36">
        <v>1</v>
      </c>
      <c r="M41" s="3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8">
      <c r="A42" s="4"/>
      <c r="B42" s="37"/>
      <c r="C42" s="217"/>
      <c r="D42" s="38"/>
      <c r="E42" s="39" t="s">
        <v>91</v>
      </c>
      <c r="F42" s="40"/>
      <c r="G42" s="41"/>
      <c r="H42" s="42" t="s">
        <v>92</v>
      </c>
      <c r="I42" s="40"/>
      <c r="J42" s="43"/>
      <c r="K42" s="43" t="s">
        <v>93</v>
      </c>
      <c r="L42" s="44"/>
      <c r="M42" s="218"/>
      <c r="N42" s="43" t="s">
        <v>93</v>
      </c>
      <c r="O42" s="43"/>
      <c r="P42" s="218"/>
      <c r="Q42" s="43" t="s">
        <v>94</v>
      </c>
      <c r="R42" s="43"/>
      <c r="S42" s="219" t="s">
        <v>95</v>
      </c>
      <c r="T42" s="45" t="s">
        <v>96</v>
      </c>
      <c r="U42" s="217"/>
      <c r="V42" s="39" t="s">
        <v>97</v>
      </c>
      <c r="W42" s="45"/>
      <c r="X42" s="10"/>
      <c r="Y42" s="10"/>
      <c r="Z42" s="46" t="s">
        <v>98</v>
      </c>
      <c r="AB42" s="47" t="s">
        <v>83</v>
      </c>
    </row>
    <row r="43" spans="1:28">
      <c r="A43" s="4"/>
      <c r="B43" s="48" t="s">
        <v>99</v>
      </c>
      <c r="C43" s="220"/>
      <c r="D43" s="49" t="s">
        <v>100</v>
      </c>
      <c r="E43" s="50"/>
      <c r="F43" s="221" t="s">
        <v>101</v>
      </c>
      <c r="G43" s="51" t="s">
        <v>102</v>
      </c>
      <c r="H43" s="51"/>
      <c r="I43" s="52" t="s">
        <v>102</v>
      </c>
      <c r="J43" s="222" t="s">
        <v>102</v>
      </c>
      <c r="K43" s="53"/>
      <c r="L43" s="53" t="s">
        <v>102</v>
      </c>
      <c r="M43" s="222" t="s">
        <v>102</v>
      </c>
      <c r="N43" s="53"/>
      <c r="O43" s="53" t="s">
        <v>102</v>
      </c>
      <c r="P43" s="222" t="s">
        <v>102</v>
      </c>
      <c r="Q43" s="53"/>
      <c r="R43" s="54" t="s">
        <v>102</v>
      </c>
      <c r="S43" s="48" t="s">
        <v>103</v>
      </c>
      <c r="T43" s="223" t="s">
        <v>104</v>
      </c>
      <c r="U43" s="223" t="s">
        <v>105</v>
      </c>
      <c r="V43" s="223" t="s">
        <v>106</v>
      </c>
      <c r="W43" s="223" t="s">
        <v>107</v>
      </c>
      <c r="X43" s="55"/>
      <c r="Y43" s="56"/>
      <c r="Z43" s="57" t="s">
        <v>108</v>
      </c>
      <c r="AB43" s="58"/>
    </row>
    <row r="44" spans="1:28">
      <c r="A44" s="4"/>
      <c r="B44" s="122" t="s">
        <v>109</v>
      </c>
      <c r="C44" s="87">
        <v>0.25694444444444398</v>
      </c>
      <c r="D44" s="88" t="s">
        <v>110</v>
      </c>
      <c r="E44" s="29">
        <v>0.33680555555555602</v>
      </c>
      <c r="F44" s="89">
        <f t="shared" ref="F44:F51" si="14">(E44-C44)</f>
        <v>7.9861111111112049E-2</v>
      </c>
      <c r="G44" s="88"/>
      <c r="H44" s="88" t="s">
        <v>110</v>
      </c>
      <c r="I44" s="90"/>
      <c r="J44" s="91"/>
      <c r="K44" s="91" t="s">
        <v>110</v>
      </c>
      <c r="L44" s="236"/>
      <c r="M44" s="237"/>
      <c r="N44" s="91" t="s">
        <v>110</v>
      </c>
      <c r="O44" s="91"/>
      <c r="P44" s="92"/>
      <c r="Q44" s="91" t="s">
        <v>110</v>
      </c>
      <c r="R44" s="236"/>
      <c r="S44" s="238">
        <f t="shared" ref="S44:S51" si="15">(F44-((I44-G44)))</f>
        <v>7.9861111111112049E-2</v>
      </c>
      <c r="T44" s="239">
        <f t="shared" ref="T44:T51" si="16">(F44-((I44-G44)+(L44-J44)+(O44-M44)+(R44-P44)))*24</f>
        <v>1.9166666666666892</v>
      </c>
      <c r="U44" s="93">
        <f t="shared" ref="U44:U51" si="17">(($J$13+C44)+($L$13-E44))</f>
        <v>0.92013888888888795</v>
      </c>
      <c r="V44" s="231">
        <f t="shared" ref="V44:V51" si="18">(I44-G44)</f>
        <v>0</v>
      </c>
      <c r="W44" s="231">
        <f t="shared" ref="W44:W51" si="19">(V44+U44)</f>
        <v>0.92013888888888795</v>
      </c>
      <c r="X44" s="69"/>
      <c r="Y44" s="62"/>
      <c r="Z44" s="240">
        <f>SUM(($J$13+C44)+($L$13-E51))</f>
        <v>0.40625</v>
      </c>
      <c r="AB44" s="229"/>
    </row>
    <row r="45" spans="1:28">
      <c r="A45" s="4"/>
      <c r="B45" s="120" t="s">
        <v>109</v>
      </c>
      <c r="C45" s="95">
        <v>0.33333333333333298</v>
      </c>
      <c r="D45" s="96" t="s">
        <v>110</v>
      </c>
      <c r="E45" s="121">
        <v>0.82638888888888895</v>
      </c>
      <c r="F45" s="97">
        <f t="shared" si="14"/>
        <v>0.49305555555555597</v>
      </c>
      <c r="G45" s="96">
        <v>0.5</v>
      </c>
      <c r="H45" s="96" t="s">
        <v>110</v>
      </c>
      <c r="I45" s="98">
        <v>0.54166666666666696</v>
      </c>
      <c r="J45" s="99"/>
      <c r="K45" s="99" t="s">
        <v>110</v>
      </c>
      <c r="L45" s="100"/>
      <c r="M45" s="101"/>
      <c r="N45" s="99" t="s">
        <v>110</v>
      </c>
      <c r="O45" s="99"/>
      <c r="P45" s="101"/>
      <c r="Q45" s="99" t="s">
        <v>110</v>
      </c>
      <c r="R45" s="100"/>
      <c r="S45" s="102">
        <f t="shared" si="15"/>
        <v>0.45138888888888901</v>
      </c>
      <c r="T45" s="103">
        <f t="shared" si="16"/>
        <v>10.833333333333336</v>
      </c>
      <c r="U45" s="104">
        <f t="shared" si="17"/>
        <v>0.50694444444444398</v>
      </c>
      <c r="V45" s="94">
        <f t="shared" si="18"/>
        <v>4.1666666666666963E-2</v>
      </c>
      <c r="W45" s="94">
        <f t="shared" si="19"/>
        <v>0.54861111111111094</v>
      </c>
      <c r="X45" s="69"/>
      <c r="Y45" s="62"/>
      <c r="Z45" s="228">
        <f>SUM(($J$13+C45)+($L$13-E40))</f>
        <v>1.333333333333333</v>
      </c>
      <c r="AB45" s="229"/>
    </row>
    <row r="46" spans="1:28">
      <c r="A46" s="4"/>
      <c r="B46" s="242" t="s">
        <v>111</v>
      </c>
      <c r="C46" s="60">
        <v>0.25694444444444398</v>
      </c>
      <c r="D46" s="61" t="s">
        <v>110</v>
      </c>
      <c r="E46" s="62">
        <v>0.82638888888888895</v>
      </c>
      <c r="F46" s="63">
        <f t="shared" si="14"/>
        <v>0.56944444444444497</v>
      </c>
      <c r="G46" s="61">
        <v>0.50694444444444398</v>
      </c>
      <c r="H46" s="61" t="s">
        <v>110</v>
      </c>
      <c r="I46" s="64">
        <v>0.54861111111111105</v>
      </c>
      <c r="J46" s="70"/>
      <c r="K46" s="65" t="s">
        <v>110</v>
      </c>
      <c r="L46" s="66"/>
      <c r="M46" s="224">
        <v>0.54861111111111105</v>
      </c>
      <c r="N46" s="65" t="s">
        <v>110</v>
      </c>
      <c r="O46" s="70">
        <v>0.59375</v>
      </c>
      <c r="P46" s="224"/>
      <c r="Q46" s="70" t="s">
        <v>110</v>
      </c>
      <c r="R46" s="66"/>
      <c r="S46" s="225">
        <f t="shared" si="15"/>
        <v>0.5277777777777779</v>
      </c>
      <c r="T46" s="226">
        <f t="shared" si="16"/>
        <v>11.583333333333336</v>
      </c>
      <c r="U46" s="68">
        <f t="shared" si="17"/>
        <v>0.43055555555555503</v>
      </c>
      <c r="V46" s="227">
        <f t="shared" si="18"/>
        <v>4.1666666666667074E-2</v>
      </c>
      <c r="W46" s="227">
        <f t="shared" si="19"/>
        <v>0.4722222222222221</v>
      </c>
      <c r="X46" s="69"/>
      <c r="Y46" s="62"/>
      <c r="Z46" s="228">
        <f t="shared" ref="Z46:Z51" si="20">SUM(($J$13+C46)+($L$13-E45))</f>
        <v>0.43055555555555503</v>
      </c>
      <c r="AB46" s="229"/>
    </row>
    <row r="47" spans="1:28">
      <c r="A47" s="4"/>
      <c r="B47" s="242" t="s">
        <v>112</v>
      </c>
      <c r="C47" s="220">
        <v>0.25694444444444398</v>
      </c>
      <c r="D47" s="71" t="s">
        <v>110</v>
      </c>
      <c r="E47" s="50">
        <v>0.82638888888888895</v>
      </c>
      <c r="F47" s="230">
        <f t="shared" si="14"/>
        <v>0.56944444444444497</v>
      </c>
      <c r="G47" s="71">
        <v>0.50694444444444398</v>
      </c>
      <c r="H47" s="71" t="s">
        <v>110</v>
      </c>
      <c r="I47" s="72">
        <v>0.54861111111111105</v>
      </c>
      <c r="J47" s="70"/>
      <c r="K47" s="70" t="s">
        <v>110</v>
      </c>
      <c r="L47" s="66"/>
      <c r="M47" s="224">
        <v>0.54861111111111105</v>
      </c>
      <c r="N47" s="70" t="s">
        <v>110</v>
      </c>
      <c r="O47" s="70">
        <v>0.59375</v>
      </c>
      <c r="P47" s="224"/>
      <c r="Q47" s="70" t="s">
        <v>110</v>
      </c>
      <c r="R47" s="66"/>
      <c r="S47" s="225">
        <f t="shared" si="15"/>
        <v>0.5277777777777779</v>
      </c>
      <c r="T47" s="226">
        <f t="shared" si="16"/>
        <v>11.583333333333336</v>
      </c>
      <c r="U47" s="73">
        <f t="shared" si="17"/>
        <v>0.43055555555555503</v>
      </c>
      <c r="V47" s="227">
        <f t="shared" si="18"/>
        <v>4.1666666666667074E-2</v>
      </c>
      <c r="W47" s="227">
        <f t="shared" si="19"/>
        <v>0.4722222222222221</v>
      </c>
      <c r="X47" s="69"/>
      <c r="Y47" s="62"/>
      <c r="Z47" s="228">
        <f t="shared" si="20"/>
        <v>0.43055555555555503</v>
      </c>
      <c r="AB47" s="229"/>
    </row>
    <row r="48" spans="1:28">
      <c r="A48" s="4"/>
      <c r="B48" s="242" t="s">
        <v>310</v>
      </c>
      <c r="C48" s="220">
        <v>0.25694444444444398</v>
      </c>
      <c r="D48" s="71" t="s">
        <v>110</v>
      </c>
      <c r="E48" s="50">
        <v>0.92708333333333337</v>
      </c>
      <c r="F48" s="230">
        <f t="shared" si="14"/>
        <v>0.67013888888888939</v>
      </c>
      <c r="G48" s="71">
        <v>0.50694444444444398</v>
      </c>
      <c r="H48" s="71" t="s">
        <v>110</v>
      </c>
      <c r="I48" s="72">
        <v>0.59375</v>
      </c>
      <c r="J48" s="70"/>
      <c r="K48" s="70" t="s">
        <v>110</v>
      </c>
      <c r="L48" s="66"/>
      <c r="M48" s="224"/>
      <c r="N48" s="70" t="s">
        <v>110</v>
      </c>
      <c r="O48" s="70"/>
      <c r="P48" s="224"/>
      <c r="Q48" s="70" t="s">
        <v>110</v>
      </c>
      <c r="R48" s="66"/>
      <c r="S48" s="225">
        <f t="shared" si="15"/>
        <v>0.58333333333333337</v>
      </c>
      <c r="T48" s="226">
        <f t="shared" si="16"/>
        <v>14</v>
      </c>
      <c r="U48" s="73">
        <f t="shared" si="17"/>
        <v>0.32986111111111061</v>
      </c>
      <c r="V48" s="227">
        <f t="shared" si="18"/>
        <v>8.6805555555556024E-2</v>
      </c>
      <c r="W48" s="227">
        <f t="shared" si="19"/>
        <v>0.41666666666666663</v>
      </c>
      <c r="X48" s="69"/>
      <c r="Y48" s="62"/>
      <c r="Z48" s="228">
        <f t="shared" si="20"/>
        <v>0.43055555555555503</v>
      </c>
      <c r="AB48" s="229"/>
    </row>
    <row r="49" spans="1:28">
      <c r="A49" s="4"/>
      <c r="B49" s="242" t="s">
        <v>311</v>
      </c>
      <c r="C49" s="60">
        <v>0.3888888888888889</v>
      </c>
      <c r="D49" s="61" t="s">
        <v>110</v>
      </c>
      <c r="E49" s="62">
        <v>0.87152777777777801</v>
      </c>
      <c r="F49" s="63">
        <f t="shared" si="14"/>
        <v>0.48263888888888912</v>
      </c>
      <c r="G49" s="61"/>
      <c r="H49" s="61" t="s">
        <v>110</v>
      </c>
      <c r="I49" s="64"/>
      <c r="J49" s="70"/>
      <c r="K49" s="65" t="s">
        <v>110</v>
      </c>
      <c r="L49" s="66"/>
      <c r="M49" s="224"/>
      <c r="N49" s="65" t="s">
        <v>110</v>
      </c>
      <c r="O49" s="70"/>
      <c r="P49" s="224"/>
      <c r="Q49" s="70" t="s">
        <v>110</v>
      </c>
      <c r="R49" s="66"/>
      <c r="S49" s="225">
        <f t="shared" si="15"/>
        <v>0.48263888888888912</v>
      </c>
      <c r="T49" s="226">
        <f t="shared" si="16"/>
        <v>11.583333333333339</v>
      </c>
      <c r="U49" s="68">
        <f t="shared" si="17"/>
        <v>0.51736111111111094</v>
      </c>
      <c r="V49" s="227">
        <f t="shared" si="18"/>
        <v>0</v>
      </c>
      <c r="W49" s="227">
        <f t="shared" si="19"/>
        <v>0.51736111111111094</v>
      </c>
      <c r="X49" s="69"/>
      <c r="Y49" s="62"/>
      <c r="Z49" s="228">
        <f t="shared" si="20"/>
        <v>0.46180555555555552</v>
      </c>
      <c r="AB49" s="229"/>
    </row>
    <row r="50" spans="1:28">
      <c r="A50" s="4"/>
      <c r="B50" s="116" t="s">
        <v>116</v>
      </c>
      <c r="C50" s="74">
        <v>0.29513888888888901</v>
      </c>
      <c r="D50" s="61" t="s">
        <v>110</v>
      </c>
      <c r="E50" s="61">
        <v>0.85069444444444398</v>
      </c>
      <c r="F50" s="63">
        <f t="shared" si="14"/>
        <v>0.55555555555555491</v>
      </c>
      <c r="G50" s="61">
        <v>0.52430555555555602</v>
      </c>
      <c r="H50" s="61" t="s">
        <v>110</v>
      </c>
      <c r="I50" s="64">
        <v>0.59722222222222199</v>
      </c>
      <c r="J50" s="65"/>
      <c r="K50" s="65" t="s">
        <v>110</v>
      </c>
      <c r="L50" s="75"/>
      <c r="M50" s="67"/>
      <c r="N50" s="65" t="s">
        <v>110</v>
      </c>
      <c r="O50" s="65"/>
      <c r="P50" s="67"/>
      <c r="Q50" s="65" t="s">
        <v>110</v>
      </c>
      <c r="R50" s="66"/>
      <c r="S50" s="225">
        <f t="shared" si="15"/>
        <v>0.48263888888888895</v>
      </c>
      <c r="T50" s="226">
        <f t="shared" si="16"/>
        <v>11.583333333333336</v>
      </c>
      <c r="U50" s="68">
        <f t="shared" si="17"/>
        <v>0.44444444444444503</v>
      </c>
      <c r="V50" s="227">
        <f t="shared" si="18"/>
        <v>7.2916666666665964E-2</v>
      </c>
      <c r="W50" s="227">
        <f t="shared" si="19"/>
        <v>0.51736111111111094</v>
      </c>
      <c r="X50" s="69"/>
      <c r="Y50" s="62"/>
      <c r="Z50" s="228">
        <f t="shared" si="20"/>
        <v>0.42361111111111099</v>
      </c>
      <c r="AB50" s="229"/>
    </row>
    <row r="51" spans="1:28">
      <c r="A51" s="4"/>
      <c r="B51" s="242" t="s">
        <v>118</v>
      </c>
      <c r="C51" s="74">
        <v>0.33680555555555602</v>
      </c>
      <c r="D51" s="61" t="s">
        <v>110</v>
      </c>
      <c r="E51" s="62">
        <v>0.85069444444444398</v>
      </c>
      <c r="F51" s="63">
        <f t="shared" si="14"/>
        <v>0.51388888888888795</v>
      </c>
      <c r="G51" s="61"/>
      <c r="H51" s="61" t="s">
        <v>110</v>
      </c>
      <c r="I51" s="64"/>
      <c r="J51" s="70"/>
      <c r="K51" s="70" t="s">
        <v>110</v>
      </c>
      <c r="L51" s="66"/>
      <c r="M51" s="224"/>
      <c r="N51" s="70" t="s">
        <v>110</v>
      </c>
      <c r="O51" s="70"/>
      <c r="P51" s="224">
        <v>0.47916666666666702</v>
      </c>
      <c r="Q51" s="70" t="s">
        <v>110</v>
      </c>
      <c r="R51" s="66">
        <v>0.51388888888888895</v>
      </c>
      <c r="S51" s="225">
        <f t="shared" si="15"/>
        <v>0.51388888888888795</v>
      </c>
      <c r="T51" s="226">
        <f t="shared" si="16"/>
        <v>11.499999999999984</v>
      </c>
      <c r="U51" s="68">
        <f t="shared" si="17"/>
        <v>0.48611111111111205</v>
      </c>
      <c r="V51" s="227">
        <f t="shared" si="18"/>
        <v>0</v>
      </c>
      <c r="W51" s="227">
        <f t="shared" si="19"/>
        <v>0.48611111111111205</v>
      </c>
      <c r="X51" s="69"/>
      <c r="Y51" s="6"/>
      <c r="Z51" s="240">
        <f t="shared" si="20"/>
        <v>0.48611111111111205</v>
      </c>
      <c r="AB51" s="229"/>
    </row>
    <row r="52" spans="1:28">
      <c r="A52" s="4"/>
      <c r="B52" s="4"/>
      <c r="C52" s="106" t="s">
        <v>337</v>
      </c>
      <c r="D52" s="84"/>
      <c r="E52" s="84"/>
      <c r="F52" s="84"/>
      <c r="G52" s="8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76">
        <f>SUM(S45:S51)*24</f>
        <v>85.666666666666657</v>
      </c>
      <c r="T52" s="77">
        <f>SUM(T45:T51)</f>
        <v>82.666666666666671</v>
      </c>
      <c r="U52" s="6"/>
      <c r="V52" s="4"/>
      <c r="W52" s="78">
        <f>SUM(W45:W51)*24</f>
        <v>82.333333333333343</v>
      </c>
      <c r="X52" s="79"/>
      <c r="Y52" s="79"/>
      <c r="Z52" s="19"/>
    </row>
    <row r="53" spans="1:2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6"/>
      <c r="U53" s="6"/>
      <c r="V53" s="4"/>
      <c r="W53" s="4"/>
      <c r="X53" s="4"/>
      <c r="Y53" s="4"/>
      <c r="Z53" s="4"/>
    </row>
    <row r="54" spans="1:28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</row>
    <row r="55" spans="1:28">
      <c r="A55" s="4"/>
      <c r="B55" s="247" t="s">
        <v>205</v>
      </c>
      <c r="C55" s="225">
        <v>0.29166666666666702</v>
      </c>
      <c r="D55" s="71" t="s">
        <v>110</v>
      </c>
      <c r="E55" s="50">
        <v>0.89583333333333304</v>
      </c>
      <c r="F55" s="230">
        <f t="shared" ref="F55:F66" si="21">(E55-C55)</f>
        <v>0.60416666666666607</v>
      </c>
      <c r="G55" s="71">
        <v>0.52430555555555602</v>
      </c>
      <c r="H55" s="71" t="s">
        <v>110</v>
      </c>
      <c r="I55" s="72">
        <v>0.59722222222222199</v>
      </c>
      <c r="J55" s="70"/>
      <c r="K55" s="70" t="s">
        <v>110</v>
      </c>
      <c r="L55" s="66"/>
      <c r="M55" s="224"/>
      <c r="N55" s="70" t="s">
        <v>110</v>
      </c>
      <c r="O55" s="70"/>
      <c r="P55" s="224"/>
      <c r="Q55" s="70" t="s">
        <v>110</v>
      </c>
      <c r="R55" s="66"/>
      <c r="S55" s="225">
        <f t="shared" ref="S55:S66" si="22">(F55-((I55-G55)))</f>
        <v>0.53125000000000011</v>
      </c>
      <c r="T55" s="226">
        <f t="shared" ref="T55:T66" si="23">(F55-((I55-G55)+(L55-J55)+(O55-M55)+(R55-P55)))*24</f>
        <v>12.750000000000004</v>
      </c>
      <c r="U55" s="73">
        <f t="shared" ref="U55:U66" si="24">(($J$13+C55)+($L$13-E55))</f>
        <v>0.39583333333333398</v>
      </c>
      <c r="V55" s="227">
        <f t="shared" ref="V55:V66" si="25">(I55-G55)</f>
        <v>7.2916666666665964E-2</v>
      </c>
      <c r="W55" s="227">
        <f t="shared" ref="W55:W66" si="26">(V55+U55)</f>
        <v>0.46874999999999994</v>
      </c>
      <c r="X55" s="69"/>
      <c r="Y55" s="62"/>
      <c r="Z55" s="228">
        <f>SUM(($J$13+C55)+($L$13-E23))</f>
        <v>0.37152777777777807</v>
      </c>
      <c r="AB55" s="229"/>
    </row>
    <row r="56" spans="1:28">
      <c r="A56" s="4"/>
      <c r="B56" s="247" t="s">
        <v>236</v>
      </c>
      <c r="C56" s="225">
        <v>0.33333333333333298</v>
      </c>
      <c r="D56" s="71" t="s">
        <v>110</v>
      </c>
      <c r="E56" s="71">
        <v>0.89583333333333304</v>
      </c>
      <c r="F56" s="230">
        <f t="shared" si="21"/>
        <v>0.5625</v>
      </c>
      <c r="G56" s="71"/>
      <c r="H56" s="71" t="s">
        <v>110</v>
      </c>
      <c r="I56" s="72"/>
      <c r="J56" s="70"/>
      <c r="K56" s="70" t="s">
        <v>110</v>
      </c>
      <c r="L56" s="66"/>
      <c r="M56" s="224"/>
      <c r="N56" s="70" t="s">
        <v>110</v>
      </c>
      <c r="O56" s="70"/>
      <c r="P56" s="224">
        <v>0.47916666666666702</v>
      </c>
      <c r="Q56" s="70" t="s">
        <v>110</v>
      </c>
      <c r="R56" s="66">
        <v>0.51388888888888895</v>
      </c>
      <c r="S56" s="225">
        <f t="shared" si="22"/>
        <v>0.5625</v>
      </c>
      <c r="T56" s="226">
        <f t="shared" si="23"/>
        <v>12.666666666666675</v>
      </c>
      <c r="U56" s="73">
        <f t="shared" si="24"/>
        <v>0.43749999999999994</v>
      </c>
      <c r="V56" s="227">
        <f t="shared" si="25"/>
        <v>0</v>
      </c>
      <c r="W56" s="227">
        <f t="shared" si="26"/>
        <v>0.43749999999999994</v>
      </c>
      <c r="X56" s="69"/>
      <c r="Y56" s="62"/>
      <c r="Z56" s="228">
        <f>SUM(($J$13+C56)+($L$13-E23))</f>
        <v>0.41319444444444403</v>
      </c>
      <c r="AB56" s="229"/>
    </row>
    <row r="57" spans="1:28">
      <c r="A57" s="4"/>
      <c r="B57" s="251" t="s">
        <v>220</v>
      </c>
      <c r="C57" s="238">
        <v>0.25</v>
      </c>
      <c r="D57" s="233" t="s">
        <v>110</v>
      </c>
      <c r="E57" s="245">
        <v>0.33680555555555602</v>
      </c>
      <c r="F57" s="232">
        <f t="shared" si="21"/>
        <v>8.6805555555556024E-2</v>
      </c>
      <c r="G57" s="233"/>
      <c r="H57" s="233" t="s">
        <v>110</v>
      </c>
      <c r="I57" s="234"/>
      <c r="J57" s="235"/>
      <c r="K57" s="235" t="s">
        <v>110</v>
      </c>
      <c r="L57" s="236"/>
      <c r="M57" s="237"/>
      <c r="N57" s="235" t="s">
        <v>110</v>
      </c>
      <c r="O57" s="235"/>
      <c r="P57" s="237"/>
      <c r="Q57" s="235" t="s">
        <v>110</v>
      </c>
      <c r="R57" s="236"/>
      <c r="S57" s="238">
        <f t="shared" si="22"/>
        <v>8.6805555555556024E-2</v>
      </c>
      <c r="T57" s="239">
        <f t="shared" si="23"/>
        <v>2.0833333333333446</v>
      </c>
      <c r="U57" s="246">
        <f t="shared" si="24"/>
        <v>0.91319444444444398</v>
      </c>
      <c r="V57" s="231">
        <f t="shared" si="25"/>
        <v>0</v>
      </c>
      <c r="W57" s="231">
        <f t="shared" si="26"/>
        <v>0.91319444444444398</v>
      </c>
      <c r="X57" s="69"/>
      <c r="Y57" s="62"/>
      <c r="Z57" s="240">
        <f>SUM(($J$13+C57)+($L$13-E56))</f>
        <v>0.35416666666666696</v>
      </c>
      <c r="AB57" s="229"/>
    </row>
    <row r="58" spans="1:28">
      <c r="A58" s="4"/>
      <c r="B58" s="119" t="s">
        <v>168</v>
      </c>
      <c r="C58" s="102">
        <v>0.33333333333333298</v>
      </c>
      <c r="D58" s="96" t="s">
        <v>110</v>
      </c>
      <c r="E58" s="121">
        <v>0.82638888888888895</v>
      </c>
      <c r="F58" s="97">
        <f t="shared" si="21"/>
        <v>0.49305555555555597</v>
      </c>
      <c r="G58" s="96">
        <v>0.50694444444444398</v>
      </c>
      <c r="H58" s="96" t="s">
        <v>110</v>
      </c>
      <c r="I58" s="98">
        <v>0.54861111111111105</v>
      </c>
      <c r="J58" s="99"/>
      <c r="K58" s="99" t="s">
        <v>110</v>
      </c>
      <c r="L58" s="100"/>
      <c r="M58" s="101"/>
      <c r="N58" s="99" t="s">
        <v>110</v>
      </c>
      <c r="O58" s="99"/>
      <c r="P58" s="101"/>
      <c r="Q58" s="99" t="s">
        <v>110</v>
      </c>
      <c r="R58" s="100"/>
      <c r="S58" s="102">
        <f t="shared" si="22"/>
        <v>0.4513888888888889</v>
      </c>
      <c r="T58" s="103">
        <f t="shared" si="23"/>
        <v>10.833333333333334</v>
      </c>
      <c r="U58" s="104">
        <f t="shared" si="24"/>
        <v>0.50694444444444398</v>
      </c>
      <c r="V58" s="94">
        <f t="shared" si="25"/>
        <v>4.1666666666667074E-2</v>
      </c>
      <c r="W58" s="94">
        <f t="shared" si="26"/>
        <v>0.54861111111111105</v>
      </c>
      <c r="X58" s="69"/>
      <c r="Y58" s="62"/>
      <c r="Z58" s="105">
        <f>SUM(($J$13+C58)+($L$13-E54))</f>
        <v>1.333333333333333</v>
      </c>
      <c r="AB58" s="229"/>
    </row>
    <row r="59" spans="1:28">
      <c r="A59" s="4"/>
      <c r="B59" s="247" t="s">
        <v>229</v>
      </c>
      <c r="C59" s="225">
        <v>0.29166666666666702</v>
      </c>
      <c r="D59" s="71" t="s">
        <v>110</v>
      </c>
      <c r="E59" s="50">
        <v>0.88888888888888895</v>
      </c>
      <c r="F59" s="230">
        <f t="shared" si="21"/>
        <v>0.59722222222222188</v>
      </c>
      <c r="G59" s="71">
        <v>0.52430555555555602</v>
      </c>
      <c r="H59" s="71" t="s">
        <v>110</v>
      </c>
      <c r="I59" s="72">
        <v>0.59722222222222199</v>
      </c>
      <c r="J59" s="70"/>
      <c r="K59" s="70" t="s">
        <v>110</v>
      </c>
      <c r="L59" s="66"/>
      <c r="M59" s="224"/>
      <c r="N59" s="70" t="s">
        <v>110</v>
      </c>
      <c r="O59" s="70"/>
      <c r="P59" s="224"/>
      <c r="Q59" s="70" t="s">
        <v>110</v>
      </c>
      <c r="R59" s="66"/>
      <c r="S59" s="225">
        <f t="shared" si="22"/>
        <v>0.52430555555555591</v>
      </c>
      <c r="T59" s="226">
        <f t="shared" si="23"/>
        <v>12.583333333333343</v>
      </c>
      <c r="U59" s="73">
        <f t="shared" si="24"/>
        <v>0.40277777777777807</v>
      </c>
      <c r="V59" s="227">
        <f t="shared" si="25"/>
        <v>7.2916666666665964E-2</v>
      </c>
      <c r="W59" s="227">
        <f t="shared" si="26"/>
        <v>0.47569444444444403</v>
      </c>
      <c r="X59" s="69"/>
      <c r="Y59" s="62"/>
      <c r="Z59" s="228">
        <f>SUM(($J$13+C59)+($L$13-E23))</f>
        <v>0.37152777777777807</v>
      </c>
      <c r="AB59" s="229"/>
    </row>
    <row r="60" spans="1:28">
      <c r="A60" s="4"/>
      <c r="B60" s="247" t="s">
        <v>212</v>
      </c>
      <c r="C60" s="225">
        <v>0.39236111111111099</v>
      </c>
      <c r="D60" s="71" t="s">
        <v>110</v>
      </c>
      <c r="E60" s="50">
        <v>0.87152777777777801</v>
      </c>
      <c r="F60" s="230">
        <f t="shared" si="21"/>
        <v>0.47916666666666702</v>
      </c>
      <c r="G60" s="71"/>
      <c r="H60" s="71" t="s">
        <v>110</v>
      </c>
      <c r="I60" s="72"/>
      <c r="J60" s="70"/>
      <c r="K60" s="70" t="s">
        <v>110</v>
      </c>
      <c r="L60" s="66"/>
      <c r="M60" s="224"/>
      <c r="N60" s="70" t="s">
        <v>110</v>
      </c>
      <c r="O60" s="70"/>
      <c r="P60" s="224">
        <v>0.73958333333333337</v>
      </c>
      <c r="Q60" s="70" t="s">
        <v>110</v>
      </c>
      <c r="R60" s="66">
        <v>0.77083333333333304</v>
      </c>
      <c r="S60" s="225">
        <f t="shared" si="22"/>
        <v>0.47916666666666702</v>
      </c>
      <c r="T60" s="226">
        <f t="shared" si="23"/>
        <v>10.750000000000016</v>
      </c>
      <c r="U60" s="73">
        <f t="shared" si="24"/>
        <v>0.52083333333333304</v>
      </c>
      <c r="V60" s="227">
        <f t="shared" si="25"/>
        <v>0</v>
      </c>
      <c r="W60" s="227">
        <f t="shared" si="26"/>
        <v>0.52083333333333304</v>
      </c>
      <c r="X60" s="69"/>
      <c r="Y60" s="62"/>
      <c r="Z60" s="228">
        <f>SUM(($J$13+C60)+($L$13-E37))</f>
        <v>0.47222222222222204</v>
      </c>
      <c r="AB60" s="229"/>
    </row>
    <row r="61" spans="1:28">
      <c r="A61" s="4"/>
      <c r="B61" s="247" t="s">
        <v>238</v>
      </c>
      <c r="C61" s="225">
        <v>0.33333333333333298</v>
      </c>
      <c r="D61" s="71" t="s">
        <v>110</v>
      </c>
      <c r="E61" s="50">
        <v>0.89583333333333304</v>
      </c>
      <c r="F61" s="230">
        <f t="shared" si="21"/>
        <v>0.5625</v>
      </c>
      <c r="G61" s="71"/>
      <c r="H61" s="71" t="s">
        <v>110</v>
      </c>
      <c r="I61" s="72"/>
      <c r="J61" s="70"/>
      <c r="K61" s="70" t="s">
        <v>110</v>
      </c>
      <c r="L61" s="66"/>
      <c r="M61" s="224"/>
      <c r="N61" s="70" t="s">
        <v>110</v>
      </c>
      <c r="O61" s="70"/>
      <c r="P61" s="224">
        <v>0.47916666666666702</v>
      </c>
      <c r="Q61" s="70" t="s">
        <v>110</v>
      </c>
      <c r="R61" s="66">
        <v>0.51388888888888895</v>
      </c>
      <c r="S61" s="225">
        <f t="shared" si="22"/>
        <v>0.5625</v>
      </c>
      <c r="T61" s="226">
        <f t="shared" si="23"/>
        <v>12.666666666666675</v>
      </c>
      <c r="U61" s="73">
        <f t="shared" si="24"/>
        <v>0.43749999999999994</v>
      </c>
      <c r="V61" s="227">
        <f t="shared" si="25"/>
        <v>0</v>
      </c>
      <c r="W61" s="227">
        <f t="shared" si="26"/>
        <v>0.43749999999999994</v>
      </c>
      <c r="X61" s="69"/>
      <c r="Y61" s="62"/>
      <c r="Z61" s="228">
        <f>SUM(($J$13+C61)+($L$13-E37))</f>
        <v>0.41319444444444403</v>
      </c>
      <c r="AB61" s="229"/>
    </row>
    <row r="62" spans="1:28">
      <c r="A62" s="4"/>
      <c r="B62" s="251" t="s">
        <v>239</v>
      </c>
      <c r="C62" s="238">
        <v>0.25</v>
      </c>
      <c r="D62" s="233" t="s">
        <v>110</v>
      </c>
      <c r="E62" s="245">
        <v>0.33680555555555602</v>
      </c>
      <c r="F62" s="232">
        <f t="shared" si="21"/>
        <v>8.6805555555556024E-2</v>
      </c>
      <c r="G62" s="233"/>
      <c r="H62" s="233" t="s">
        <v>110</v>
      </c>
      <c r="I62" s="234"/>
      <c r="J62" s="235"/>
      <c r="K62" s="235" t="s">
        <v>110</v>
      </c>
      <c r="L62" s="236"/>
      <c r="M62" s="237"/>
      <c r="N62" s="235" t="s">
        <v>110</v>
      </c>
      <c r="O62" s="235"/>
      <c r="P62" s="237"/>
      <c r="Q62" s="235" t="s">
        <v>110</v>
      </c>
      <c r="R62" s="236"/>
      <c r="S62" s="238">
        <f t="shared" si="22"/>
        <v>8.6805555555556024E-2</v>
      </c>
      <c r="T62" s="239">
        <f t="shared" si="23"/>
        <v>2.0833333333333446</v>
      </c>
      <c r="U62" s="246">
        <f t="shared" si="24"/>
        <v>0.91319444444444398</v>
      </c>
      <c r="V62" s="231">
        <f t="shared" si="25"/>
        <v>0</v>
      </c>
      <c r="W62" s="231">
        <f t="shared" si="26"/>
        <v>0.91319444444444398</v>
      </c>
      <c r="X62" s="69"/>
      <c r="Y62" s="62"/>
      <c r="Z62" s="240">
        <f>SUM(($J$13+C62)+($L$13-E61))</f>
        <v>0.35416666666666696</v>
      </c>
      <c r="AB62" s="229"/>
    </row>
    <row r="63" spans="1:28">
      <c r="A63" s="4"/>
      <c r="B63" s="119" t="s">
        <v>179</v>
      </c>
      <c r="C63" s="102">
        <v>0.33333333333333298</v>
      </c>
      <c r="D63" s="96" t="s">
        <v>110</v>
      </c>
      <c r="E63" s="121">
        <v>0.82638888888888895</v>
      </c>
      <c r="F63" s="97">
        <f t="shared" si="21"/>
        <v>0.49305555555555597</v>
      </c>
      <c r="G63" s="96">
        <v>0.5</v>
      </c>
      <c r="H63" s="96" t="s">
        <v>110</v>
      </c>
      <c r="I63" s="98">
        <v>0.54166666666666696</v>
      </c>
      <c r="J63" s="99"/>
      <c r="K63" s="99" t="s">
        <v>110</v>
      </c>
      <c r="L63" s="100"/>
      <c r="M63" s="101"/>
      <c r="N63" s="99" t="s">
        <v>110</v>
      </c>
      <c r="O63" s="99"/>
      <c r="P63" s="101"/>
      <c r="Q63" s="99" t="s">
        <v>110</v>
      </c>
      <c r="R63" s="100"/>
      <c r="S63" s="102">
        <f t="shared" si="22"/>
        <v>0.45138888888888901</v>
      </c>
      <c r="T63" s="103">
        <f t="shared" si="23"/>
        <v>10.833333333333336</v>
      </c>
      <c r="U63" s="104">
        <f t="shared" si="24"/>
        <v>0.50694444444444398</v>
      </c>
      <c r="V63" s="94">
        <f t="shared" si="25"/>
        <v>4.1666666666666963E-2</v>
      </c>
      <c r="W63" s="94">
        <f t="shared" si="26"/>
        <v>0.54861111111111094</v>
      </c>
      <c r="X63" s="69"/>
      <c r="Y63" s="62"/>
      <c r="Z63" s="105">
        <f>SUM(($J$13+C63)+($L$13-E54))</f>
        <v>1.333333333333333</v>
      </c>
      <c r="AB63" s="229"/>
    </row>
    <row r="64" spans="1:28">
      <c r="A64" s="4"/>
      <c r="B64" s="247" t="s">
        <v>338</v>
      </c>
      <c r="C64" s="225">
        <v>0.33333333333333298</v>
      </c>
      <c r="D64" s="71" t="s">
        <v>110</v>
      </c>
      <c r="E64" s="50">
        <v>0.91666666666666696</v>
      </c>
      <c r="F64" s="230">
        <f t="shared" si="21"/>
        <v>0.58333333333333393</v>
      </c>
      <c r="G64" s="71"/>
      <c r="H64" s="71" t="s">
        <v>110</v>
      </c>
      <c r="I64" s="72"/>
      <c r="J64" s="70"/>
      <c r="K64" s="70" t="s">
        <v>110</v>
      </c>
      <c r="L64" s="66"/>
      <c r="M64" s="224"/>
      <c r="N64" s="70" t="s">
        <v>110</v>
      </c>
      <c r="O64" s="70"/>
      <c r="P64" s="224">
        <v>0.47916666666666702</v>
      </c>
      <c r="Q64" s="70" t="s">
        <v>110</v>
      </c>
      <c r="R64" s="66">
        <v>0.51388888888888895</v>
      </c>
      <c r="S64" s="225">
        <f t="shared" si="22"/>
        <v>0.58333333333333393</v>
      </c>
      <c r="T64" s="226">
        <f t="shared" si="23"/>
        <v>13.166666666666689</v>
      </c>
      <c r="U64" s="73">
        <f t="shared" si="24"/>
        <v>0.41666666666666602</v>
      </c>
      <c r="V64" s="227">
        <f t="shared" si="25"/>
        <v>0</v>
      </c>
      <c r="W64" s="227">
        <f t="shared" si="26"/>
        <v>0.41666666666666602</v>
      </c>
      <c r="X64" s="69"/>
      <c r="Y64" s="62"/>
      <c r="Z64" s="228">
        <f>SUM(($J$13+C64)+($L$13-E37))</f>
        <v>0.41319444444444403</v>
      </c>
      <c r="AB64" s="229"/>
    </row>
    <row r="65" spans="1:28">
      <c r="A65" s="4"/>
      <c r="B65" s="251" t="s">
        <v>339</v>
      </c>
      <c r="C65" s="238">
        <v>0.25</v>
      </c>
      <c r="D65" s="233" t="s">
        <v>110</v>
      </c>
      <c r="E65" s="245">
        <v>0.33680555555555602</v>
      </c>
      <c r="F65" s="232">
        <f t="shared" si="21"/>
        <v>8.6805555555556024E-2</v>
      </c>
      <c r="G65" s="233"/>
      <c r="H65" s="233" t="s">
        <v>110</v>
      </c>
      <c r="I65" s="234"/>
      <c r="J65" s="235"/>
      <c r="K65" s="235" t="s">
        <v>110</v>
      </c>
      <c r="L65" s="236"/>
      <c r="M65" s="237"/>
      <c r="N65" s="235" t="s">
        <v>110</v>
      </c>
      <c r="O65" s="235"/>
      <c r="P65" s="237"/>
      <c r="Q65" s="235" t="s">
        <v>110</v>
      </c>
      <c r="R65" s="236"/>
      <c r="S65" s="238">
        <f t="shared" si="22"/>
        <v>8.6805555555556024E-2</v>
      </c>
      <c r="T65" s="239">
        <f t="shared" si="23"/>
        <v>2.0833333333333446</v>
      </c>
      <c r="U65" s="246">
        <f t="shared" si="24"/>
        <v>0.91319444444444398</v>
      </c>
      <c r="V65" s="231">
        <f t="shared" si="25"/>
        <v>0</v>
      </c>
      <c r="W65" s="231">
        <f t="shared" si="26"/>
        <v>0.91319444444444398</v>
      </c>
      <c r="X65" s="69"/>
      <c r="Y65" s="62"/>
      <c r="Z65" s="240">
        <f>SUM(($J$13+C65)+($L$13-E64))</f>
        <v>0.33333333333333304</v>
      </c>
      <c r="AB65" s="229"/>
    </row>
    <row r="66" spans="1:28">
      <c r="A66" s="4"/>
      <c r="B66" s="119" t="s">
        <v>340</v>
      </c>
      <c r="C66" s="102">
        <v>0.33333333333333298</v>
      </c>
      <c r="D66" s="96" t="s">
        <v>110</v>
      </c>
      <c r="E66" s="121">
        <v>0.82638888888888895</v>
      </c>
      <c r="F66" s="97">
        <f t="shared" si="21"/>
        <v>0.49305555555555597</v>
      </c>
      <c r="G66" s="96">
        <v>0.5</v>
      </c>
      <c r="H66" s="96" t="s">
        <v>110</v>
      </c>
      <c r="I66" s="98">
        <v>0.54166666666666696</v>
      </c>
      <c r="J66" s="99"/>
      <c r="K66" s="99" t="s">
        <v>110</v>
      </c>
      <c r="L66" s="100"/>
      <c r="M66" s="101"/>
      <c r="N66" s="99" t="s">
        <v>110</v>
      </c>
      <c r="O66" s="99"/>
      <c r="P66" s="101"/>
      <c r="Q66" s="99" t="s">
        <v>110</v>
      </c>
      <c r="R66" s="100"/>
      <c r="S66" s="102">
        <f t="shared" si="22"/>
        <v>0.45138888888888901</v>
      </c>
      <c r="T66" s="103">
        <f t="shared" si="23"/>
        <v>10.833333333333336</v>
      </c>
      <c r="U66" s="104">
        <f t="shared" si="24"/>
        <v>0.50694444444444398</v>
      </c>
      <c r="V66" s="94">
        <f t="shared" si="25"/>
        <v>4.1666666666666963E-2</v>
      </c>
      <c r="W66" s="94">
        <f t="shared" si="26"/>
        <v>0.54861111111111094</v>
      </c>
      <c r="X66" s="69"/>
      <c r="Y66" s="62"/>
      <c r="Z66" s="105">
        <f>SUM(($J$13+C66)+($L$13-E54))</f>
        <v>1.333333333333333</v>
      </c>
      <c r="AB66" s="229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2" manualBreakCount="2">
    <brk id="39" max="16383" man="1"/>
    <brk id="70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B24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341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342</v>
      </c>
      <c r="P5" s="6"/>
      <c r="Q5" s="4"/>
      <c r="R5" s="11" t="s">
        <v>74</v>
      </c>
      <c r="S5" s="13"/>
      <c r="T5" s="15" t="s">
        <v>343</v>
      </c>
      <c r="U5" s="4"/>
      <c r="V5" s="11" t="s">
        <v>76</v>
      </c>
      <c r="W5" s="13"/>
      <c r="X5" s="16"/>
      <c r="Y5" s="12"/>
      <c r="Z5" s="15" t="s">
        <v>274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59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59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27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224"/>
      <c r="N18" s="70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27" t="s">
        <v>113</v>
      </c>
      <c r="C19" s="225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27" t="s">
        <v>115</v>
      </c>
      <c r="C20" s="74"/>
      <c r="D20" s="61" t="s">
        <v>110</v>
      </c>
      <c r="E20" s="62"/>
      <c r="F20" s="230">
        <f t="shared" si="0"/>
        <v>0</v>
      </c>
      <c r="G20" s="71"/>
      <c r="H20" s="71" t="s">
        <v>110</v>
      </c>
      <c r="I20" s="72"/>
      <c r="J20" s="70"/>
      <c r="K20" s="70" t="s">
        <v>110</v>
      </c>
      <c r="L20" s="66"/>
      <c r="M20" s="224"/>
      <c r="N20" s="70" t="s">
        <v>110</v>
      </c>
      <c r="O20" s="70"/>
      <c r="P20" s="224"/>
      <c r="Q20" s="70" t="s">
        <v>110</v>
      </c>
      <c r="R20" s="66"/>
      <c r="S20" s="225">
        <f t="shared" si="1"/>
        <v>0</v>
      </c>
      <c r="T20" s="226">
        <f t="shared" si="2"/>
        <v>0</v>
      </c>
      <c r="U20" s="68">
        <f t="shared" si="3"/>
        <v>1</v>
      </c>
      <c r="V20" s="227">
        <f t="shared" si="4"/>
        <v>0</v>
      </c>
      <c r="W20" s="227">
        <f t="shared" si="5"/>
        <v>1</v>
      </c>
      <c r="X20" s="69"/>
      <c r="Y20" s="62"/>
      <c r="Z20" s="228">
        <f t="shared" si="6"/>
        <v>1</v>
      </c>
      <c r="AB20" s="229"/>
    </row>
    <row r="21" spans="1:28">
      <c r="A21" s="4"/>
      <c r="B21" s="59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 t="shared" si="6"/>
        <v>1</v>
      </c>
      <c r="AB21" s="229"/>
    </row>
    <row r="22" spans="1:28">
      <c r="A22" s="4"/>
      <c r="B22" s="227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</v>
      </c>
      <c r="T22" s="226">
        <f t="shared" si="2"/>
        <v>0</v>
      </c>
      <c r="U22" s="68">
        <f t="shared" si="3"/>
        <v>1</v>
      </c>
      <c r="V22" s="227">
        <f t="shared" si="4"/>
        <v>0</v>
      </c>
      <c r="W22" s="227">
        <f t="shared" si="5"/>
        <v>1</v>
      </c>
      <c r="X22" s="69"/>
      <c r="Y22" s="6"/>
      <c r="Z22" s="240">
        <f t="shared" si="6"/>
        <v>1</v>
      </c>
      <c r="AB22" s="229"/>
    </row>
    <row r="23" spans="1:2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B24"/>
  <sheetViews>
    <sheetView zoomScaleNormal="100" workbookViewId="0">
      <selection activeCell="AE9" sqref="AE9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344</v>
      </c>
      <c r="F5" s="13" t="s">
        <v>345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346</v>
      </c>
      <c r="P5" s="6"/>
      <c r="Q5" s="4"/>
      <c r="R5" s="11" t="s">
        <v>74</v>
      </c>
      <c r="S5" s="13"/>
      <c r="T5" s="15" t="s">
        <v>347</v>
      </c>
      <c r="U5" s="4"/>
      <c r="V5" s="11" t="s">
        <v>76</v>
      </c>
      <c r="W5" s="13"/>
      <c r="X5" s="16"/>
      <c r="Y5" s="12"/>
      <c r="Z5" s="147" t="s">
        <v>303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16"/>
      <c r="W6" s="216"/>
      <c r="X6" s="216"/>
      <c r="Y6" s="216"/>
      <c r="Z6" s="216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217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218"/>
      <c r="N14" s="43" t="s">
        <v>93</v>
      </c>
      <c r="O14" s="43"/>
      <c r="P14" s="218"/>
      <c r="Q14" s="43" t="s">
        <v>94</v>
      </c>
      <c r="R14" s="43"/>
      <c r="S14" s="219" t="s">
        <v>95</v>
      </c>
      <c r="T14" s="45" t="s">
        <v>96</v>
      </c>
      <c r="U14" s="217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220"/>
      <c r="D15" s="49" t="s">
        <v>100</v>
      </c>
      <c r="E15" s="50"/>
      <c r="F15" s="221" t="s">
        <v>101</v>
      </c>
      <c r="G15" s="51" t="s">
        <v>102</v>
      </c>
      <c r="H15" s="51"/>
      <c r="I15" s="52" t="s">
        <v>102</v>
      </c>
      <c r="J15" s="222" t="s">
        <v>102</v>
      </c>
      <c r="K15" s="53"/>
      <c r="L15" s="53" t="s">
        <v>102</v>
      </c>
      <c r="M15" s="222" t="s">
        <v>102</v>
      </c>
      <c r="N15" s="53"/>
      <c r="O15" s="53" t="s">
        <v>102</v>
      </c>
      <c r="P15" s="222" t="s">
        <v>102</v>
      </c>
      <c r="Q15" s="53"/>
      <c r="R15" s="54" t="s">
        <v>102</v>
      </c>
      <c r="S15" s="48" t="s">
        <v>103</v>
      </c>
      <c r="T15" s="223" t="s">
        <v>104</v>
      </c>
      <c r="U15" s="223" t="s">
        <v>105</v>
      </c>
      <c r="V15" s="223" t="s">
        <v>106</v>
      </c>
      <c r="W15" s="223" t="s">
        <v>107</v>
      </c>
      <c r="X15" s="55"/>
      <c r="Y15" s="56"/>
      <c r="Z15" s="57" t="s">
        <v>108</v>
      </c>
      <c r="AB15" s="58"/>
    </row>
    <row r="16" spans="1:28">
      <c r="A16" s="4"/>
      <c r="B16" s="59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224"/>
      <c r="N16" s="65" t="s">
        <v>110</v>
      </c>
      <c r="O16" s="65"/>
      <c r="P16" s="67"/>
      <c r="Q16" s="65" t="s">
        <v>110</v>
      </c>
      <c r="R16" s="66"/>
      <c r="S16" s="225">
        <f t="shared" ref="S16:S22" si="1">(F16-((I16-G16)))</f>
        <v>0</v>
      </c>
      <c r="T16" s="226">
        <f t="shared" ref="T16:T22" si="2">(F16-((I16-G16)+(L16-J16)+(O16-M16)+(R16-P16)))*24</f>
        <v>0</v>
      </c>
      <c r="U16" s="68">
        <f t="shared" ref="U16:U22" si="3">(($J$13+C16)+($L$13-E16))</f>
        <v>1</v>
      </c>
      <c r="V16" s="227">
        <f t="shared" ref="V16:V22" si="4">(I16-G16)</f>
        <v>0</v>
      </c>
      <c r="W16" s="227">
        <f t="shared" ref="W16:W22" si="5">(V16+U16)</f>
        <v>1</v>
      </c>
      <c r="X16" s="69"/>
      <c r="Y16" s="62"/>
      <c r="Z16" s="228">
        <f>SUM(($J$13+C16)+($L$13-E12))</f>
        <v>1</v>
      </c>
      <c r="AB16" s="229"/>
    </row>
    <row r="17" spans="1:28">
      <c r="A17" s="4"/>
      <c r="B17" s="59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224"/>
      <c r="N17" s="65" t="s">
        <v>110</v>
      </c>
      <c r="O17" s="70"/>
      <c r="P17" s="67"/>
      <c r="Q17" s="65" t="s">
        <v>110</v>
      </c>
      <c r="R17" s="66"/>
      <c r="S17" s="225">
        <f t="shared" si="1"/>
        <v>0</v>
      </c>
      <c r="T17" s="226">
        <f t="shared" si="2"/>
        <v>0</v>
      </c>
      <c r="U17" s="68">
        <f t="shared" si="3"/>
        <v>1</v>
      </c>
      <c r="V17" s="227">
        <f t="shared" si="4"/>
        <v>0</v>
      </c>
      <c r="W17" s="227">
        <f t="shared" si="5"/>
        <v>1</v>
      </c>
      <c r="X17" s="69"/>
      <c r="Y17" s="62"/>
      <c r="Z17" s="228">
        <f t="shared" ref="Z17:Z22" si="6">SUM(($J$13+C17)+($L$13-E16))</f>
        <v>1</v>
      </c>
      <c r="AB17" s="229"/>
    </row>
    <row r="18" spans="1:28">
      <c r="A18" s="4"/>
      <c r="B18" s="227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224"/>
      <c r="N18" s="70" t="s">
        <v>110</v>
      </c>
      <c r="O18" s="70"/>
      <c r="P18" s="224"/>
      <c r="Q18" s="70" t="s">
        <v>110</v>
      </c>
      <c r="R18" s="66"/>
      <c r="S18" s="225">
        <f t="shared" si="1"/>
        <v>0</v>
      </c>
      <c r="T18" s="226">
        <f t="shared" si="2"/>
        <v>0</v>
      </c>
      <c r="U18" s="68">
        <f t="shared" si="3"/>
        <v>1</v>
      </c>
      <c r="V18" s="227">
        <f t="shared" si="4"/>
        <v>0</v>
      </c>
      <c r="W18" s="227">
        <f t="shared" si="5"/>
        <v>1</v>
      </c>
      <c r="X18" s="69"/>
      <c r="Y18" s="62"/>
      <c r="Z18" s="228">
        <f t="shared" si="6"/>
        <v>1</v>
      </c>
      <c r="AB18" s="229"/>
    </row>
    <row r="19" spans="1:28">
      <c r="A19" s="4"/>
      <c r="B19" s="227" t="s">
        <v>113</v>
      </c>
      <c r="C19" s="225"/>
      <c r="D19" s="71" t="s">
        <v>110</v>
      </c>
      <c r="E19" s="50"/>
      <c r="F19" s="230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224"/>
      <c r="N19" s="70" t="s">
        <v>110</v>
      </c>
      <c r="O19" s="70"/>
      <c r="P19" s="224"/>
      <c r="Q19" s="70" t="s">
        <v>110</v>
      </c>
      <c r="R19" s="66"/>
      <c r="S19" s="225">
        <f t="shared" si="1"/>
        <v>0</v>
      </c>
      <c r="T19" s="226">
        <f t="shared" si="2"/>
        <v>0</v>
      </c>
      <c r="U19" s="73">
        <f t="shared" si="3"/>
        <v>1</v>
      </c>
      <c r="V19" s="227">
        <f t="shared" si="4"/>
        <v>0</v>
      </c>
      <c r="W19" s="227">
        <f t="shared" si="5"/>
        <v>1</v>
      </c>
      <c r="X19" s="69"/>
      <c r="Y19" s="62"/>
      <c r="Z19" s="228">
        <f t="shared" si="6"/>
        <v>1</v>
      </c>
      <c r="AB19" s="229"/>
    </row>
    <row r="20" spans="1:28">
      <c r="A20" s="4"/>
      <c r="B20" s="227" t="s">
        <v>115</v>
      </c>
      <c r="C20" s="74"/>
      <c r="D20" s="61" t="s">
        <v>110</v>
      </c>
      <c r="E20" s="62"/>
      <c r="F20" s="230">
        <f t="shared" si="0"/>
        <v>0</v>
      </c>
      <c r="G20" s="71"/>
      <c r="H20" s="71" t="s">
        <v>110</v>
      </c>
      <c r="I20" s="72"/>
      <c r="J20" s="70"/>
      <c r="K20" s="70" t="s">
        <v>110</v>
      </c>
      <c r="L20" s="66"/>
      <c r="M20" s="224"/>
      <c r="N20" s="70" t="s">
        <v>110</v>
      </c>
      <c r="O20" s="70"/>
      <c r="P20" s="224"/>
      <c r="Q20" s="70" t="s">
        <v>110</v>
      </c>
      <c r="R20" s="66"/>
      <c r="S20" s="225">
        <f t="shared" si="1"/>
        <v>0</v>
      </c>
      <c r="T20" s="226">
        <f t="shared" si="2"/>
        <v>0</v>
      </c>
      <c r="U20" s="68">
        <f t="shared" si="3"/>
        <v>1</v>
      </c>
      <c r="V20" s="227">
        <f t="shared" si="4"/>
        <v>0</v>
      </c>
      <c r="W20" s="227">
        <f t="shared" si="5"/>
        <v>1</v>
      </c>
      <c r="X20" s="69"/>
      <c r="Y20" s="62"/>
      <c r="Z20" s="228">
        <f t="shared" si="6"/>
        <v>1</v>
      </c>
      <c r="AB20" s="229"/>
    </row>
    <row r="21" spans="1:28">
      <c r="A21" s="4"/>
      <c r="B21" s="59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225">
        <f t="shared" si="1"/>
        <v>0</v>
      </c>
      <c r="T21" s="226">
        <f t="shared" si="2"/>
        <v>0</v>
      </c>
      <c r="U21" s="68">
        <f t="shared" si="3"/>
        <v>1</v>
      </c>
      <c r="V21" s="227">
        <f t="shared" si="4"/>
        <v>0</v>
      </c>
      <c r="W21" s="227">
        <f t="shared" si="5"/>
        <v>1</v>
      </c>
      <c r="X21" s="69"/>
      <c r="Y21" s="62"/>
      <c r="Z21" s="228">
        <f t="shared" si="6"/>
        <v>1</v>
      </c>
      <c r="AB21" s="229"/>
    </row>
    <row r="22" spans="1:28">
      <c r="A22" s="4"/>
      <c r="B22" s="227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224"/>
      <c r="N22" s="70" t="s">
        <v>110</v>
      </c>
      <c r="O22" s="70"/>
      <c r="P22" s="224"/>
      <c r="Q22" s="70" t="s">
        <v>110</v>
      </c>
      <c r="R22" s="66"/>
      <c r="S22" s="225">
        <f t="shared" si="1"/>
        <v>0</v>
      </c>
      <c r="T22" s="226">
        <f t="shared" si="2"/>
        <v>0</v>
      </c>
      <c r="U22" s="68">
        <f t="shared" si="3"/>
        <v>1</v>
      </c>
      <c r="V22" s="227">
        <f t="shared" si="4"/>
        <v>0</v>
      </c>
      <c r="W22" s="227">
        <f t="shared" si="5"/>
        <v>1</v>
      </c>
      <c r="X22" s="69"/>
      <c r="Y22" s="6"/>
      <c r="Z22" s="240">
        <f t="shared" si="6"/>
        <v>1</v>
      </c>
      <c r="AB22" s="229"/>
    </row>
    <row r="23" spans="1:2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9"/>
  <sheetViews>
    <sheetView zoomScaleNormal="100" workbookViewId="0">
      <selection activeCell="Z2" sqref="Z2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129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130</v>
      </c>
      <c r="P5" s="6"/>
      <c r="Q5" s="4"/>
      <c r="R5" s="11" t="s">
        <v>74</v>
      </c>
      <c r="S5" s="13"/>
      <c r="T5" s="15" t="s">
        <v>131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132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59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</v>
      </c>
      <c r="T16" s="173">
        <f t="shared" ref="T16:T22" si="2">(F16-((I16-G16)+(L16-J16)+(O16-M16)+(R16-P16)))*24</f>
        <v>0</v>
      </c>
      <c r="U16" s="68">
        <f t="shared" ref="U16:U22" si="3">(($J$13+C16)+($L$13-E16))</f>
        <v>1</v>
      </c>
      <c r="V16" s="174">
        <f t="shared" ref="V16:V22" si="4">(I16-G16)</f>
        <v>0</v>
      </c>
      <c r="W16" s="174">
        <f t="shared" ref="W16:W22" si="5">(V16+U16)</f>
        <v>1</v>
      </c>
      <c r="X16" s="69"/>
      <c r="Y16" s="62"/>
      <c r="Z16" s="175">
        <f>SUM(($J$13+C16)+($L$13-E12))</f>
        <v>1</v>
      </c>
      <c r="AB16" s="176"/>
    </row>
    <row r="17" spans="1:28">
      <c r="A17" s="4"/>
      <c r="B17" s="59" t="s">
        <v>111</v>
      </c>
      <c r="C17" s="74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171"/>
      <c r="N17" s="65" t="s">
        <v>110</v>
      </c>
      <c r="O17" s="70"/>
      <c r="P17" s="67"/>
      <c r="Q17" s="65" t="s">
        <v>110</v>
      </c>
      <c r="R17" s="66"/>
      <c r="S17" s="172">
        <f t="shared" si="1"/>
        <v>0</v>
      </c>
      <c r="T17" s="173">
        <f t="shared" si="2"/>
        <v>0</v>
      </c>
      <c r="U17" s="68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 t="shared" ref="Z17:Z22" si="6">SUM(($J$13+C17)+($L$13-E16))</f>
        <v>1</v>
      </c>
      <c r="AB17" s="176"/>
    </row>
    <row r="18" spans="1:28">
      <c r="A18" s="4"/>
      <c r="B18" s="174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70" t="s">
        <v>110</v>
      </c>
      <c r="L18" s="66"/>
      <c r="M18" s="171"/>
      <c r="N18" s="70" t="s">
        <v>110</v>
      </c>
      <c r="O18" s="70"/>
      <c r="P18" s="171"/>
      <c r="Q18" s="70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 t="shared" si="6"/>
        <v>1</v>
      </c>
      <c r="AB18" s="176"/>
    </row>
    <row r="19" spans="1:28">
      <c r="A19" s="4"/>
      <c r="B19" s="174" t="s">
        <v>113</v>
      </c>
      <c r="C19" s="167"/>
      <c r="D19" s="71" t="s">
        <v>110</v>
      </c>
      <c r="E19" s="50"/>
      <c r="F19" s="177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</v>
      </c>
      <c r="T19" s="173">
        <f t="shared" si="2"/>
        <v>0</v>
      </c>
      <c r="U19" s="73">
        <f t="shared" si="3"/>
        <v>1</v>
      </c>
      <c r="V19" s="174">
        <f t="shared" si="4"/>
        <v>0</v>
      </c>
      <c r="W19" s="174">
        <f t="shared" si="5"/>
        <v>1</v>
      </c>
      <c r="X19" s="69"/>
      <c r="Y19" s="62"/>
      <c r="Z19" s="175">
        <f t="shared" si="6"/>
        <v>1</v>
      </c>
      <c r="AB19" s="176"/>
    </row>
    <row r="20" spans="1:28">
      <c r="A20" s="4"/>
      <c r="B20" s="174" t="s">
        <v>115</v>
      </c>
      <c r="C20" s="60">
        <v>0.54166666666666696</v>
      </c>
      <c r="D20" s="61" t="s">
        <v>110</v>
      </c>
      <c r="E20" s="62">
        <v>0.85763888888888895</v>
      </c>
      <c r="F20" s="177">
        <f t="shared" si="0"/>
        <v>0.31597222222222199</v>
      </c>
      <c r="G20" s="71"/>
      <c r="H20" s="71" t="s">
        <v>110</v>
      </c>
      <c r="I20" s="72"/>
      <c r="J20" s="70"/>
      <c r="K20" s="70" t="s">
        <v>110</v>
      </c>
      <c r="L20" s="66"/>
      <c r="M20" s="171"/>
      <c r="N20" s="70" t="s">
        <v>110</v>
      </c>
      <c r="O20" s="70"/>
      <c r="P20" s="171"/>
      <c r="Q20" s="70" t="s">
        <v>110</v>
      </c>
      <c r="R20" s="66"/>
      <c r="S20" s="172">
        <f t="shared" si="1"/>
        <v>0.31597222222222199</v>
      </c>
      <c r="T20" s="173">
        <f t="shared" si="2"/>
        <v>7.5833333333333277</v>
      </c>
      <c r="U20" s="68">
        <f t="shared" si="3"/>
        <v>0.68402777777777801</v>
      </c>
      <c r="V20" s="174">
        <f t="shared" si="4"/>
        <v>0</v>
      </c>
      <c r="W20" s="174">
        <f t="shared" si="5"/>
        <v>0.68402777777777801</v>
      </c>
      <c r="X20" s="69"/>
      <c r="Y20" s="62"/>
      <c r="Z20" s="175">
        <f t="shared" si="6"/>
        <v>1.541666666666667</v>
      </c>
      <c r="AB20" s="176"/>
    </row>
    <row r="21" spans="1:28">
      <c r="A21" s="4"/>
      <c r="B21" s="59" t="s">
        <v>116</v>
      </c>
      <c r="C21" s="74">
        <v>0.38194444444444398</v>
      </c>
      <c r="D21" s="61" t="s">
        <v>110</v>
      </c>
      <c r="E21" s="62">
        <v>0.96875</v>
      </c>
      <c r="F21" s="63">
        <f t="shared" si="0"/>
        <v>0.58680555555555602</v>
      </c>
      <c r="G21" s="61">
        <v>0.67013888888888895</v>
      </c>
      <c r="H21" s="61" t="s">
        <v>110</v>
      </c>
      <c r="I21" s="64">
        <v>0.71180555555555602</v>
      </c>
      <c r="J21" s="65"/>
      <c r="K21" s="65" t="s">
        <v>110</v>
      </c>
      <c r="L21" s="75"/>
      <c r="M21" s="67">
        <v>0.71180555555555602</v>
      </c>
      <c r="N21" s="65" t="s">
        <v>110</v>
      </c>
      <c r="O21" s="65">
        <v>0.77083333333333304</v>
      </c>
      <c r="P21" s="67"/>
      <c r="Q21" s="65" t="s">
        <v>110</v>
      </c>
      <c r="R21" s="66"/>
      <c r="S21" s="172">
        <f t="shared" si="1"/>
        <v>0.54513888888888895</v>
      </c>
      <c r="T21" s="173">
        <f t="shared" si="2"/>
        <v>11.666666666666686</v>
      </c>
      <c r="U21" s="68">
        <f t="shared" si="3"/>
        <v>0.41319444444444398</v>
      </c>
      <c r="V21" s="174">
        <f t="shared" si="4"/>
        <v>4.1666666666667074E-2</v>
      </c>
      <c r="W21" s="174">
        <f t="shared" si="5"/>
        <v>0.45486111111111105</v>
      </c>
      <c r="X21" s="69"/>
      <c r="Y21" s="62"/>
      <c r="Z21" s="175">
        <f t="shared" si="6"/>
        <v>0.52430555555555503</v>
      </c>
      <c r="AB21" s="176"/>
    </row>
    <row r="22" spans="1:28">
      <c r="A22" s="4"/>
      <c r="B22" s="174" t="s">
        <v>118</v>
      </c>
      <c r="C22" s="74">
        <v>0.38194444444444398</v>
      </c>
      <c r="D22" s="61" t="s">
        <v>110</v>
      </c>
      <c r="E22" s="62">
        <v>0.88194444444444398</v>
      </c>
      <c r="F22" s="63">
        <f t="shared" si="0"/>
        <v>0.5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0.5</v>
      </c>
      <c r="T22" s="173">
        <f t="shared" si="2"/>
        <v>12</v>
      </c>
      <c r="U22" s="68">
        <f t="shared" si="3"/>
        <v>0.5</v>
      </c>
      <c r="V22" s="174">
        <f t="shared" si="4"/>
        <v>0</v>
      </c>
      <c r="W22" s="174">
        <f t="shared" si="5"/>
        <v>0.5</v>
      </c>
      <c r="X22" s="69"/>
      <c r="Y22" s="6"/>
      <c r="Z22" s="187">
        <f t="shared" si="6"/>
        <v>0.41319444444444398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32.666666666666664</v>
      </c>
      <c r="T23" s="77">
        <f>SUM(T16:T22)</f>
        <v>31.250000000000014</v>
      </c>
      <c r="U23" s="6"/>
      <c r="V23" s="4"/>
      <c r="W23" s="78">
        <f>SUM(W16:W22)*24</f>
        <v>135.33333333333331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A25" s="4"/>
      <c r="B25" s="4"/>
      <c r="C25" s="35" t="s">
        <v>133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8" hidden="1">
      <c r="A26" s="4"/>
      <c r="B26" s="4"/>
      <c r="C26" s="4"/>
      <c r="D26" s="4"/>
      <c r="E26" s="4"/>
      <c r="F26" s="4"/>
      <c r="G26" s="4"/>
      <c r="H26" s="4"/>
      <c r="I26" s="4"/>
      <c r="J26" s="36">
        <v>0</v>
      </c>
      <c r="K26" s="4"/>
      <c r="L26" s="36">
        <v>1</v>
      </c>
      <c r="M26" s="3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8">
      <c r="A27" s="4"/>
      <c r="B27" s="37"/>
      <c r="C27" s="164"/>
      <c r="D27" s="38"/>
      <c r="E27" s="39" t="s">
        <v>91</v>
      </c>
      <c r="F27" s="40"/>
      <c r="G27" s="41"/>
      <c r="H27" s="42" t="s">
        <v>92</v>
      </c>
      <c r="I27" s="40"/>
      <c r="J27" s="43"/>
      <c r="K27" s="43" t="s">
        <v>93</v>
      </c>
      <c r="L27" s="44"/>
      <c r="M27" s="165"/>
      <c r="N27" s="43" t="s">
        <v>93</v>
      </c>
      <c r="O27" s="43"/>
      <c r="P27" s="165"/>
      <c r="Q27" s="43" t="s">
        <v>94</v>
      </c>
      <c r="R27" s="43"/>
      <c r="S27" s="166" t="s">
        <v>95</v>
      </c>
      <c r="T27" s="45" t="s">
        <v>96</v>
      </c>
      <c r="U27" s="164"/>
      <c r="V27" s="39" t="s">
        <v>97</v>
      </c>
      <c r="W27" s="45"/>
      <c r="X27" s="10"/>
      <c r="Y27" s="10"/>
      <c r="Z27" s="46" t="s">
        <v>98</v>
      </c>
      <c r="AB27" s="47" t="s">
        <v>83</v>
      </c>
    </row>
    <row r="28" spans="1:28">
      <c r="A28" s="4"/>
      <c r="B28" s="48" t="s">
        <v>99</v>
      </c>
      <c r="C28" s="167"/>
      <c r="D28" s="49" t="s">
        <v>100</v>
      </c>
      <c r="E28" s="50"/>
      <c r="F28" s="168" t="s">
        <v>101</v>
      </c>
      <c r="G28" s="51" t="s">
        <v>102</v>
      </c>
      <c r="H28" s="51"/>
      <c r="I28" s="52" t="s">
        <v>102</v>
      </c>
      <c r="J28" s="169" t="s">
        <v>102</v>
      </c>
      <c r="K28" s="53"/>
      <c r="L28" s="53" t="s">
        <v>102</v>
      </c>
      <c r="M28" s="169" t="s">
        <v>102</v>
      </c>
      <c r="N28" s="53"/>
      <c r="O28" s="53" t="s">
        <v>102</v>
      </c>
      <c r="P28" s="169" t="s">
        <v>102</v>
      </c>
      <c r="Q28" s="53"/>
      <c r="R28" s="54" t="s">
        <v>102</v>
      </c>
      <c r="S28" s="48" t="s">
        <v>103</v>
      </c>
      <c r="T28" s="170" t="s">
        <v>104</v>
      </c>
      <c r="U28" s="170" t="s">
        <v>105</v>
      </c>
      <c r="V28" s="170" t="s">
        <v>106</v>
      </c>
      <c r="W28" s="170" t="s">
        <v>107</v>
      </c>
      <c r="X28" s="55"/>
      <c r="Y28" s="56"/>
      <c r="Z28" s="57" t="s">
        <v>108</v>
      </c>
      <c r="AB28" s="58"/>
    </row>
    <row r="29" spans="1:28">
      <c r="A29" s="4"/>
      <c r="B29" s="59" t="s">
        <v>109</v>
      </c>
      <c r="C29" s="60"/>
      <c r="D29" s="61" t="s">
        <v>110</v>
      </c>
      <c r="E29" s="62"/>
      <c r="F29" s="63">
        <f t="shared" ref="F29:F35" si="7">(E29-C29)</f>
        <v>0</v>
      </c>
      <c r="G29" s="61"/>
      <c r="H29" s="61" t="s">
        <v>110</v>
      </c>
      <c r="I29" s="64"/>
      <c r="J29" s="65"/>
      <c r="K29" s="65" t="s">
        <v>110</v>
      </c>
      <c r="L29" s="66"/>
      <c r="M29" s="171"/>
      <c r="N29" s="65" t="s">
        <v>110</v>
      </c>
      <c r="O29" s="65"/>
      <c r="P29" s="67"/>
      <c r="Q29" s="65" t="s">
        <v>110</v>
      </c>
      <c r="R29" s="66"/>
      <c r="S29" s="172">
        <f t="shared" ref="S29:S35" si="8">(F29-((I29-G29)))</f>
        <v>0</v>
      </c>
      <c r="T29" s="173">
        <f t="shared" ref="T29:T35" si="9">(F29-((I29-G29)+(L29-J29)+(O29-M29)+(R29-P29)))*24</f>
        <v>0</v>
      </c>
      <c r="U29" s="68">
        <f t="shared" ref="U29:U35" si="10">(($J$13+C29)+($L$13-E29))</f>
        <v>1</v>
      </c>
      <c r="V29" s="174">
        <f t="shared" ref="V29:V35" si="11">(I29-G29)</f>
        <v>0</v>
      </c>
      <c r="W29" s="174">
        <f t="shared" ref="W29:W35" si="12">(V29+U29)</f>
        <v>1</v>
      </c>
      <c r="X29" s="69"/>
      <c r="Y29" s="62"/>
      <c r="Z29" s="175">
        <f>SUM(($J$13+C29)+($L$13-E25))</f>
        <v>1</v>
      </c>
      <c r="AB29" s="176"/>
    </row>
    <row r="30" spans="1:28">
      <c r="A30" s="4"/>
      <c r="B30" s="59" t="s">
        <v>111</v>
      </c>
      <c r="C30" s="74"/>
      <c r="D30" s="61" t="s">
        <v>110</v>
      </c>
      <c r="E30" s="62"/>
      <c r="F30" s="63">
        <f t="shared" si="7"/>
        <v>0</v>
      </c>
      <c r="G30" s="61"/>
      <c r="H30" s="61" t="s">
        <v>110</v>
      </c>
      <c r="I30" s="64"/>
      <c r="J30" s="70"/>
      <c r="K30" s="65" t="s">
        <v>110</v>
      </c>
      <c r="L30" s="66"/>
      <c r="M30" s="171"/>
      <c r="N30" s="65" t="s">
        <v>110</v>
      </c>
      <c r="O30" s="70"/>
      <c r="P30" s="67"/>
      <c r="Q30" s="65" t="s">
        <v>110</v>
      </c>
      <c r="R30" s="66"/>
      <c r="S30" s="172">
        <f t="shared" si="8"/>
        <v>0</v>
      </c>
      <c r="T30" s="173">
        <f t="shared" si="9"/>
        <v>0</v>
      </c>
      <c r="U30" s="68">
        <f t="shared" si="10"/>
        <v>1</v>
      </c>
      <c r="V30" s="174">
        <f t="shared" si="11"/>
        <v>0</v>
      </c>
      <c r="W30" s="174">
        <f t="shared" si="12"/>
        <v>1</v>
      </c>
      <c r="X30" s="69"/>
      <c r="Y30" s="62"/>
      <c r="Z30" s="175">
        <f t="shared" ref="Z30:Z35" si="13">SUM(($J$13+C30)+($L$13-E29))</f>
        <v>1</v>
      </c>
      <c r="AB30" s="176"/>
    </row>
    <row r="31" spans="1:28">
      <c r="A31" s="4"/>
      <c r="B31" s="174" t="s">
        <v>112</v>
      </c>
      <c r="C31" s="60"/>
      <c r="D31" s="61" t="s">
        <v>110</v>
      </c>
      <c r="E31" s="62"/>
      <c r="F31" s="63">
        <f t="shared" si="7"/>
        <v>0</v>
      </c>
      <c r="G31" s="61"/>
      <c r="H31" s="61" t="s">
        <v>110</v>
      </c>
      <c r="I31" s="64"/>
      <c r="J31" s="70"/>
      <c r="K31" s="70" t="s">
        <v>110</v>
      </c>
      <c r="L31" s="66"/>
      <c r="M31" s="171"/>
      <c r="N31" s="70" t="s">
        <v>110</v>
      </c>
      <c r="O31" s="70"/>
      <c r="P31" s="171"/>
      <c r="Q31" s="70" t="s">
        <v>110</v>
      </c>
      <c r="R31" s="66"/>
      <c r="S31" s="172">
        <f t="shared" si="8"/>
        <v>0</v>
      </c>
      <c r="T31" s="173">
        <f t="shared" si="9"/>
        <v>0</v>
      </c>
      <c r="U31" s="68">
        <f t="shared" si="10"/>
        <v>1</v>
      </c>
      <c r="V31" s="174">
        <f t="shared" si="11"/>
        <v>0</v>
      </c>
      <c r="W31" s="174">
        <f t="shared" si="12"/>
        <v>1</v>
      </c>
      <c r="X31" s="69"/>
      <c r="Y31" s="62"/>
      <c r="Z31" s="175">
        <f t="shared" si="13"/>
        <v>1</v>
      </c>
      <c r="AB31" s="176"/>
    </row>
    <row r="32" spans="1:28">
      <c r="A32" s="4"/>
      <c r="B32" s="174" t="s">
        <v>113</v>
      </c>
      <c r="C32" s="167"/>
      <c r="D32" s="71" t="s">
        <v>110</v>
      </c>
      <c r="E32" s="50"/>
      <c r="F32" s="177">
        <f t="shared" si="7"/>
        <v>0</v>
      </c>
      <c r="G32" s="71"/>
      <c r="H32" s="71" t="s">
        <v>110</v>
      </c>
      <c r="I32" s="72"/>
      <c r="J32" s="70"/>
      <c r="K32" s="70" t="s">
        <v>110</v>
      </c>
      <c r="L32" s="66"/>
      <c r="M32" s="171"/>
      <c r="N32" s="70" t="s">
        <v>110</v>
      </c>
      <c r="O32" s="70"/>
      <c r="P32" s="171"/>
      <c r="Q32" s="70" t="s">
        <v>110</v>
      </c>
      <c r="R32" s="66"/>
      <c r="S32" s="172">
        <f t="shared" si="8"/>
        <v>0</v>
      </c>
      <c r="T32" s="173">
        <f t="shared" si="9"/>
        <v>0</v>
      </c>
      <c r="U32" s="73">
        <f t="shared" si="10"/>
        <v>1</v>
      </c>
      <c r="V32" s="174">
        <f t="shared" si="11"/>
        <v>0</v>
      </c>
      <c r="W32" s="174">
        <f t="shared" si="12"/>
        <v>1</v>
      </c>
      <c r="X32" s="69"/>
      <c r="Y32" s="62"/>
      <c r="Z32" s="175">
        <f t="shared" si="13"/>
        <v>1</v>
      </c>
      <c r="AB32" s="176"/>
    </row>
    <row r="33" spans="1:28">
      <c r="A33" s="4"/>
      <c r="B33" s="174" t="s">
        <v>115</v>
      </c>
      <c r="C33" s="60">
        <v>0.54166666666666696</v>
      </c>
      <c r="D33" s="61" t="s">
        <v>110</v>
      </c>
      <c r="E33" s="62">
        <v>0.85763888888888895</v>
      </c>
      <c r="F33" s="177">
        <f t="shared" si="7"/>
        <v>0.31597222222222199</v>
      </c>
      <c r="G33" s="71"/>
      <c r="H33" s="71" t="s">
        <v>110</v>
      </c>
      <c r="I33" s="72"/>
      <c r="J33" s="70"/>
      <c r="K33" s="70" t="s">
        <v>110</v>
      </c>
      <c r="L33" s="66"/>
      <c r="M33" s="171"/>
      <c r="N33" s="70" t="s">
        <v>110</v>
      </c>
      <c r="O33" s="70"/>
      <c r="P33" s="171"/>
      <c r="Q33" s="70" t="s">
        <v>110</v>
      </c>
      <c r="R33" s="66"/>
      <c r="S33" s="172">
        <f t="shared" si="8"/>
        <v>0.31597222222222199</v>
      </c>
      <c r="T33" s="173">
        <f t="shared" si="9"/>
        <v>7.5833333333333277</v>
      </c>
      <c r="U33" s="68">
        <f t="shared" si="10"/>
        <v>0.68402777777777801</v>
      </c>
      <c r="V33" s="174">
        <f t="shared" si="11"/>
        <v>0</v>
      </c>
      <c r="W33" s="174">
        <f t="shared" si="12"/>
        <v>0.68402777777777801</v>
      </c>
      <c r="X33" s="69"/>
      <c r="Y33" s="62"/>
      <c r="Z33" s="175">
        <f t="shared" si="13"/>
        <v>1.541666666666667</v>
      </c>
      <c r="AB33" s="176"/>
    </row>
    <row r="34" spans="1:28">
      <c r="A34" s="4"/>
      <c r="B34" s="59" t="s">
        <v>116</v>
      </c>
      <c r="C34" s="74">
        <v>0.38194444444444398</v>
      </c>
      <c r="D34" s="61" t="s">
        <v>110</v>
      </c>
      <c r="E34" s="61">
        <v>0.88888888888888895</v>
      </c>
      <c r="F34" s="63">
        <f t="shared" si="7"/>
        <v>0.50694444444444497</v>
      </c>
      <c r="G34" s="61"/>
      <c r="H34" s="61" t="s">
        <v>110</v>
      </c>
      <c r="I34" s="64"/>
      <c r="J34" s="65"/>
      <c r="K34" s="65" t="s">
        <v>110</v>
      </c>
      <c r="L34" s="75"/>
      <c r="M34" s="67"/>
      <c r="N34" s="65" t="s">
        <v>110</v>
      </c>
      <c r="O34" s="65"/>
      <c r="P34" s="67"/>
      <c r="Q34" s="65" t="s">
        <v>110</v>
      </c>
      <c r="R34" s="66"/>
      <c r="S34" s="172">
        <f t="shared" si="8"/>
        <v>0.50694444444444497</v>
      </c>
      <c r="T34" s="173">
        <f t="shared" si="9"/>
        <v>12.166666666666679</v>
      </c>
      <c r="U34" s="68">
        <f t="shared" si="10"/>
        <v>0.49305555555555503</v>
      </c>
      <c r="V34" s="174">
        <f t="shared" si="11"/>
        <v>0</v>
      </c>
      <c r="W34" s="174">
        <f t="shared" si="12"/>
        <v>0.49305555555555503</v>
      </c>
      <c r="X34" s="69"/>
      <c r="Y34" s="62"/>
      <c r="Z34" s="175">
        <f t="shared" si="13"/>
        <v>0.52430555555555503</v>
      </c>
      <c r="AB34" s="176"/>
    </row>
    <row r="35" spans="1:28">
      <c r="A35" s="4"/>
      <c r="B35" s="174" t="s">
        <v>118</v>
      </c>
      <c r="C35" s="74">
        <v>0.38194444444444398</v>
      </c>
      <c r="D35" s="61" t="s">
        <v>110</v>
      </c>
      <c r="E35" s="62">
        <v>0.88194444444444398</v>
      </c>
      <c r="F35" s="63">
        <f t="shared" si="7"/>
        <v>0.5</v>
      </c>
      <c r="G35" s="61"/>
      <c r="H35" s="61" t="s">
        <v>110</v>
      </c>
      <c r="I35" s="64"/>
      <c r="J35" s="70"/>
      <c r="K35" s="70" t="s">
        <v>110</v>
      </c>
      <c r="L35" s="66"/>
      <c r="M35" s="171"/>
      <c r="N35" s="70" t="s">
        <v>110</v>
      </c>
      <c r="O35" s="70"/>
      <c r="P35" s="171"/>
      <c r="Q35" s="70" t="s">
        <v>110</v>
      </c>
      <c r="R35" s="66"/>
      <c r="S35" s="172">
        <f t="shared" si="8"/>
        <v>0.5</v>
      </c>
      <c r="T35" s="173">
        <f t="shared" si="9"/>
        <v>12</v>
      </c>
      <c r="U35" s="68">
        <f t="shared" si="10"/>
        <v>0.5</v>
      </c>
      <c r="V35" s="174">
        <f t="shared" si="11"/>
        <v>0</v>
      </c>
      <c r="W35" s="174">
        <f t="shared" si="12"/>
        <v>0.5</v>
      </c>
      <c r="X35" s="69"/>
      <c r="Y35" s="6"/>
      <c r="Z35" s="187">
        <f t="shared" si="13"/>
        <v>0.49305555555555503</v>
      </c>
      <c r="AB35" s="176"/>
    </row>
    <row r="36" spans="1:28">
      <c r="A36" s="4"/>
      <c r="B36" s="4"/>
      <c r="C36" s="8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76">
        <f>SUM(S29:S35)*24</f>
        <v>31.750000000000007</v>
      </c>
      <c r="T36" s="77">
        <f>SUM(T29:T35)</f>
        <v>31.750000000000007</v>
      </c>
      <c r="U36" s="6"/>
      <c r="V36" s="4"/>
      <c r="W36" s="78">
        <f>SUM(W29:W35)*24</f>
        <v>136.25</v>
      </c>
      <c r="X36" s="79"/>
      <c r="Y36" s="79"/>
      <c r="Z36" s="19"/>
    </row>
    <row r="37" spans="1:2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6"/>
      <c r="U37" s="6"/>
      <c r="V37" s="4"/>
      <c r="W37" s="4"/>
      <c r="X37" s="4"/>
      <c r="Y37" s="4"/>
      <c r="Z37" s="4"/>
    </row>
    <row r="38" spans="1:28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1:28">
      <c r="A39" s="4"/>
      <c r="B39" s="166" t="s">
        <v>119</v>
      </c>
      <c r="C39" s="172">
        <v>0.6875</v>
      </c>
      <c r="D39" s="71" t="s">
        <v>110</v>
      </c>
      <c r="E39" s="71">
        <v>1</v>
      </c>
      <c r="F39" s="177">
        <f>(E39-C39)</f>
        <v>0.3125</v>
      </c>
      <c r="G39" s="71"/>
      <c r="H39" s="71" t="s">
        <v>110</v>
      </c>
      <c r="I39" s="72"/>
      <c r="J39" s="70"/>
      <c r="K39" s="70" t="s">
        <v>110</v>
      </c>
      <c r="L39" s="66"/>
      <c r="M39" s="171"/>
      <c r="N39" s="70" t="s">
        <v>110</v>
      </c>
      <c r="O39" s="70"/>
      <c r="P39" s="171"/>
      <c r="Q39" s="70" t="s">
        <v>110</v>
      </c>
      <c r="R39" s="66"/>
      <c r="S39" s="172">
        <f>(F39-((I39-G39)))</f>
        <v>0.3125</v>
      </c>
      <c r="T39" s="173">
        <f>(F39-((I39-G39)+(L39-J39)+(O39-M39)+(R39-P39)))*24</f>
        <v>7.5</v>
      </c>
      <c r="U39" s="73">
        <f>(($J$13+C39)+($L$13-E39))</f>
        <v>0.6875</v>
      </c>
      <c r="V39" s="174">
        <f>(I39-G39)</f>
        <v>0</v>
      </c>
      <c r="W39" s="174">
        <f>(V39+U39)</f>
        <v>0.6875</v>
      </c>
      <c r="X39" s="69"/>
      <c r="Y39" s="62"/>
      <c r="Z39" s="175">
        <f>SUM(($J$13+C39)+($L$13-E38))</f>
        <v>1.6875</v>
      </c>
      <c r="AB39" s="176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3"/>
  <sheetViews>
    <sheetView topLeftCell="A2" zoomScaleNormal="100" workbookViewId="0">
      <selection activeCell="J40" sqref="J40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83"/>
      <c r="Z4" s="6"/>
    </row>
    <row r="5" spans="1:28">
      <c r="A5" s="4"/>
      <c r="B5" s="11" t="s">
        <v>69</v>
      </c>
      <c r="C5" s="12"/>
      <c r="D5" s="12"/>
      <c r="E5" s="13" t="s">
        <v>128</v>
      </c>
      <c r="F5" s="13" t="s">
        <v>134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135</v>
      </c>
      <c r="P5" s="6"/>
      <c r="Q5" s="4"/>
      <c r="R5" s="11" t="s">
        <v>74</v>
      </c>
      <c r="S5" s="13"/>
      <c r="T5" s="15" t="s">
        <v>136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84"/>
      <c r="B12" s="4"/>
      <c r="C12" s="35" t="s">
        <v>137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85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8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8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84"/>
      <c r="B16" s="86" t="s">
        <v>109</v>
      </c>
      <c r="C16" s="87">
        <v>0.25</v>
      </c>
      <c r="D16" s="88" t="s">
        <v>110</v>
      </c>
      <c r="E16" s="88">
        <v>0.61458333333333304</v>
      </c>
      <c r="F16" s="89">
        <f t="shared" ref="F16:F23" si="0">(E16-C16)</f>
        <v>0.36458333333333304</v>
      </c>
      <c r="G16" s="88"/>
      <c r="H16" s="88" t="s">
        <v>110</v>
      </c>
      <c r="I16" s="90"/>
      <c r="J16" s="91"/>
      <c r="K16" s="91" t="s">
        <v>110</v>
      </c>
      <c r="L16" s="183"/>
      <c r="M16" s="184">
        <v>0.4826388888888889</v>
      </c>
      <c r="N16" s="91" t="s">
        <v>110</v>
      </c>
      <c r="O16" s="91">
        <v>0.53125</v>
      </c>
      <c r="P16" s="92"/>
      <c r="Q16" s="91" t="s">
        <v>110</v>
      </c>
      <c r="R16" s="183"/>
      <c r="S16" s="185">
        <f t="shared" ref="S16:S23" si="1">(F16-((I16-G16)))</f>
        <v>0.36458333333333304</v>
      </c>
      <c r="T16" s="186">
        <f t="shared" ref="T16:T23" si="2">(F16-((I16-G16)+(L16-J16)+(O16-M16)+(R16-P16)))*24</f>
        <v>7.5833333333333268</v>
      </c>
      <c r="U16" s="93">
        <f t="shared" ref="U16:U23" si="3">(($J$13+C16)+($L$13-E16))</f>
        <v>0.63541666666666696</v>
      </c>
      <c r="V16" s="178">
        <f t="shared" ref="V16:V23" si="4">(I16-G16)</f>
        <v>0</v>
      </c>
      <c r="W16" s="178">
        <f t="shared" ref="W16:W23" si="5">(V16+U16)</f>
        <v>0.63541666666666696</v>
      </c>
      <c r="X16" s="69"/>
      <c r="Y16" s="62"/>
      <c r="Z16" s="187">
        <f>SUM(($J$13+C16)+($L$13-E23))</f>
        <v>0.38194444444444398</v>
      </c>
      <c r="AB16" s="176"/>
    </row>
    <row r="17" spans="1:28">
      <c r="A17" s="84"/>
      <c r="B17" s="94" t="s">
        <v>109</v>
      </c>
      <c r="C17" s="95">
        <v>0.60416666666666696</v>
      </c>
      <c r="D17" s="96" t="s">
        <v>110</v>
      </c>
      <c r="E17" s="96">
        <v>0.89583333333333304</v>
      </c>
      <c r="F17" s="97">
        <f t="shared" si="0"/>
        <v>0.29166666666666607</v>
      </c>
      <c r="G17" s="96"/>
      <c r="H17" s="96" t="s">
        <v>110</v>
      </c>
      <c r="I17" s="98"/>
      <c r="J17" s="99"/>
      <c r="K17" s="99" t="s">
        <v>110</v>
      </c>
      <c r="L17" s="100"/>
      <c r="M17" s="101"/>
      <c r="N17" s="99" t="s">
        <v>110</v>
      </c>
      <c r="O17" s="99"/>
      <c r="P17" s="101"/>
      <c r="Q17" s="99" t="s">
        <v>110</v>
      </c>
      <c r="R17" s="100"/>
      <c r="S17" s="102">
        <f t="shared" si="1"/>
        <v>0.29166666666666607</v>
      </c>
      <c r="T17" s="103">
        <f t="shared" si="2"/>
        <v>6.9999999999999858</v>
      </c>
      <c r="U17" s="104">
        <f t="shared" si="3"/>
        <v>0.70833333333333393</v>
      </c>
      <c r="V17" s="94">
        <f t="shared" si="4"/>
        <v>0</v>
      </c>
      <c r="W17" s="94">
        <f t="shared" si="5"/>
        <v>0.70833333333333393</v>
      </c>
      <c r="X17" s="69"/>
      <c r="Y17" s="62"/>
      <c r="Z17" s="105">
        <f>SUM(($J$13+C17)+($L$13-E12))</f>
        <v>1.604166666666667</v>
      </c>
      <c r="AB17" s="176"/>
    </row>
    <row r="18" spans="1:28">
      <c r="A18" s="84" t="s">
        <v>64</v>
      </c>
      <c r="B18" s="174" t="s">
        <v>138</v>
      </c>
      <c r="C18" s="60">
        <v>0.25</v>
      </c>
      <c r="D18" s="61" t="s">
        <v>110</v>
      </c>
      <c r="E18" s="61">
        <v>0.87847222222222221</v>
      </c>
      <c r="F18" s="63">
        <f t="shared" si="0"/>
        <v>0.62847222222222221</v>
      </c>
      <c r="G18" s="61">
        <v>0.4861111111111111</v>
      </c>
      <c r="H18" s="61" t="s">
        <v>110</v>
      </c>
      <c r="I18" s="64">
        <v>0.53125</v>
      </c>
      <c r="J18" s="70"/>
      <c r="K18" s="70" t="s">
        <v>110</v>
      </c>
      <c r="L18" s="66"/>
      <c r="M18" s="171"/>
      <c r="N18" s="70" t="s">
        <v>110</v>
      </c>
      <c r="O18" s="70"/>
      <c r="P18" s="171"/>
      <c r="Q18" s="70" t="s">
        <v>110</v>
      </c>
      <c r="R18" s="66"/>
      <c r="S18" s="172">
        <f t="shared" si="1"/>
        <v>0.58333333333333326</v>
      </c>
      <c r="T18" s="173">
        <f t="shared" si="2"/>
        <v>13.999999999999998</v>
      </c>
      <c r="U18" s="68">
        <f t="shared" si="3"/>
        <v>0.37152777777777779</v>
      </c>
      <c r="V18" s="174">
        <f t="shared" si="4"/>
        <v>4.5138888888888895E-2</v>
      </c>
      <c r="W18" s="174">
        <f t="shared" si="5"/>
        <v>0.41666666666666669</v>
      </c>
      <c r="X18" s="69"/>
      <c r="Y18" s="62"/>
      <c r="Z18" s="175">
        <f t="shared" ref="Z18:Z23" si="6">SUM(($J$13+C18)+($L$13-E17))</f>
        <v>0.35416666666666696</v>
      </c>
      <c r="AB18" s="176"/>
    </row>
    <row r="19" spans="1:28">
      <c r="A19" s="84" t="s">
        <v>64</v>
      </c>
      <c r="B19" s="174" t="s">
        <v>139</v>
      </c>
      <c r="C19" s="167">
        <v>0.2326388888888889</v>
      </c>
      <c r="D19" s="71" t="s">
        <v>110</v>
      </c>
      <c r="E19" s="71">
        <v>0.86458333333333337</v>
      </c>
      <c r="F19" s="177">
        <f t="shared" si="0"/>
        <v>0.63194444444444442</v>
      </c>
      <c r="G19" s="71">
        <v>0.4826388888888889</v>
      </c>
      <c r="H19" s="71" t="s">
        <v>110</v>
      </c>
      <c r="I19" s="72">
        <v>0.53125</v>
      </c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0.58333333333333326</v>
      </c>
      <c r="T19" s="173">
        <f t="shared" si="2"/>
        <v>13.999999999999998</v>
      </c>
      <c r="U19" s="73">
        <f t="shared" si="3"/>
        <v>0.36805555555555552</v>
      </c>
      <c r="V19" s="174">
        <f t="shared" si="4"/>
        <v>4.8611111111111105E-2</v>
      </c>
      <c r="W19" s="174">
        <f t="shared" si="5"/>
        <v>0.41666666666666663</v>
      </c>
      <c r="X19" s="69"/>
      <c r="Y19" s="62"/>
      <c r="Z19" s="175">
        <f t="shared" si="6"/>
        <v>0.35416666666666669</v>
      </c>
      <c r="AB19" s="176"/>
    </row>
    <row r="20" spans="1:28">
      <c r="A20" s="84"/>
      <c r="B20" s="174" t="s">
        <v>140</v>
      </c>
      <c r="C20" s="60">
        <v>0.21875</v>
      </c>
      <c r="D20" s="61" t="s">
        <v>110</v>
      </c>
      <c r="E20" s="61">
        <v>0.79166666666666696</v>
      </c>
      <c r="F20" s="177">
        <f t="shared" si="0"/>
        <v>0.57291666666666696</v>
      </c>
      <c r="G20" s="71">
        <v>0.4826388888888889</v>
      </c>
      <c r="H20" s="71" t="s">
        <v>110</v>
      </c>
      <c r="I20" s="72">
        <v>0.53125</v>
      </c>
      <c r="J20" s="70"/>
      <c r="K20" s="70" t="s">
        <v>110</v>
      </c>
      <c r="L20" s="66"/>
      <c r="M20" s="171"/>
      <c r="N20" s="70" t="s">
        <v>110</v>
      </c>
      <c r="O20" s="70"/>
      <c r="P20" s="171"/>
      <c r="Q20" s="70" t="s">
        <v>110</v>
      </c>
      <c r="R20" s="66"/>
      <c r="S20" s="172">
        <f t="shared" si="1"/>
        <v>0.5243055555555558</v>
      </c>
      <c r="T20" s="173">
        <f t="shared" si="2"/>
        <v>12.583333333333339</v>
      </c>
      <c r="U20" s="68">
        <f t="shared" si="3"/>
        <v>0.42708333333333304</v>
      </c>
      <c r="V20" s="174">
        <f t="shared" si="4"/>
        <v>4.8611111111111105E-2</v>
      </c>
      <c r="W20" s="174">
        <f t="shared" si="5"/>
        <v>0.47569444444444414</v>
      </c>
      <c r="X20" s="69"/>
      <c r="Y20" s="62"/>
      <c r="Z20" s="175">
        <f t="shared" si="6"/>
        <v>0.35416666666666663</v>
      </c>
      <c r="AB20" s="176"/>
    </row>
    <row r="21" spans="1:28">
      <c r="A21" s="84"/>
      <c r="B21" s="174" t="s">
        <v>115</v>
      </c>
      <c r="C21" s="167">
        <v>0.25</v>
      </c>
      <c r="D21" s="71" t="s">
        <v>110</v>
      </c>
      <c r="E21" s="71">
        <v>0.87847222222222199</v>
      </c>
      <c r="F21" s="177">
        <f t="shared" si="0"/>
        <v>0.62847222222222199</v>
      </c>
      <c r="G21" s="71">
        <v>0.4861111111111111</v>
      </c>
      <c r="H21" s="71" t="s">
        <v>110</v>
      </c>
      <c r="I21" s="72">
        <v>0.53125</v>
      </c>
      <c r="J21" s="70"/>
      <c r="K21" s="70" t="s">
        <v>110</v>
      </c>
      <c r="L21" s="66"/>
      <c r="M21" s="171"/>
      <c r="N21" s="70" t="s">
        <v>110</v>
      </c>
      <c r="O21" s="70"/>
      <c r="P21" s="171"/>
      <c r="Q21" s="70" t="s">
        <v>110</v>
      </c>
      <c r="R21" s="66"/>
      <c r="S21" s="172">
        <f t="shared" si="1"/>
        <v>0.58333333333333304</v>
      </c>
      <c r="T21" s="173">
        <f t="shared" si="2"/>
        <v>13.999999999999993</v>
      </c>
      <c r="U21" s="73">
        <f t="shared" si="3"/>
        <v>0.37152777777777801</v>
      </c>
      <c r="V21" s="174">
        <f t="shared" si="4"/>
        <v>4.5138888888888895E-2</v>
      </c>
      <c r="W21" s="174">
        <f t="shared" si="5"/>
        <v>0.41666666666666691</v>
      </c>
      <c r="X21" s="69"/>
      <c r="Y21" s="62"/>
      <c r="Z21" s="175">
        <f t="shared" si="6"/>
        <v>0.45833333333333304</v>
      </c>
      <c r="AB21" s="176"/>
    </row>
    <row r="22" spans="1:28">
      <c r="A22" s="84"/>
      <c r="B22" s="59" t="s">
        <v>116</v>
      </c>
      <c r="C22" s="74">
        <v>0.28125</v>
      </c>
      <c r="D22" s="61" t="s">
        <v>110</v>
      </c>
      <c r="E22" s="62">
        <v>0.85416666666666696</v>
      </c>
      <c r="F22" s="63">
        <f t="shared" si="0"/>
        <v>0.57291666666666696</v>
      </c>
      <c r="G22" s="61"/>
      <c r="H22" s="61" t="s">
        <v>110</v>
      </c>
      <c r="I22" s="64"/>
      <c r="J22" s="65"/>
      <c r="K22" s="65" t="s">
        <v>110</v>
      </c>
      <c r="L22" s="75"/>
      <c r="M22" s="67"/>
      <c r="N22" s="65" t="s">
        <v>110</v>
      </c>
      <c r="O22" s="65"/>
      <c r="P22" s="67"/>
      <c r="Q22" s="65" t="s">
        <v>110</v>
      </c>
      <c r="R22" s="66"/>
      <c r="S22" s="172">
        <f t="shared" si="1"/>
        <v>0.57291666666666696</v>
      </c>
      <c r="T22" s="173">
        <f t="shared" si="2"/>
        <v>13.750000000000007</v>
      </c>
      <c r="U22" s="68">
        <f t="shared" si="3"/>
        <v>0.42708333333333304</v>
      </c>
      <c r="V22" s="174">
        <f t="shared" si="4"/>
        <v>0</v>
      </c>
      <c r="W22" s="174">
        <f t="shared" si="5"/>
        <v>0.42708333333333304</v>
      </c>
      <c r="X22" s="69"/>
      <c r="Y22" s="62"/>
      <c r="Z22" s="175">
        <f t="shared" si="6"/>
        <v>0.40277777777777801</v>
      </c>
      <c r="AB22" s="176"/>
    </row>
    <row r="23" spans="1:28">
      <c r="A23" s="84"/>
      <c r="B23" s="174" t="s">
        <v>118</v>
      </c>
      <c r="C23" s="74">
        <v>0.39236111111111099</v>
      </c>
      <c r="D23" s="61" t="s">
        <v>110</v>
      </c>
      <c r="E23" s="62">
        <v>0.86805555555555602</v>
      </c>
      <c r="F23" s="63">
        <f t="shared" si="0"/>
        <v>0.47569444444444503</v>
      </c>
      <c r="G23" s="61"/>
      <c r="H23" s="61" t="s">
        <v>110</v>
      </c>
      <c r="I23" s="64"/>
      <c r="J23" s="70"/>
      <c r="K23" s="70" t="s">
        <v>110</v>
      </c>
      <c r="L23" s="66"/>
      <c r="M23" s="171"/>
      <c r="N23" s="70" t="s">
        <v>110</v>
      </c>
      <c r="O23" s="70"/>
      <c r="P23" s="171"/>
      <c r="Q23" s="70" t="s">
        <v>110</v>
      </c>
      <c r="R23" s="66"/>
      <c r="S23" s="172">
        <f t="shared" si="1"/>
        <v>0.47569444444444503</v>
      </c>
      <c r="T23" s="173">
        <f t="shared" si="2"/>
        <v>11.41666666666668</v>
      </c>
      <c r="U23" s="68">
        <f t="shared" si="3"/>
        <v>0.52430555555555491</v>
      </c>
      <c r="V23" s="174">
        <f t="shared" si="4"/>
        <v>0</v>
      </c>
      <c r="W23" s="174">
        <f t="shared" si="5"/>
        <v>0.52430555555555491</v>
      </c>
      <c r="X23" s="69"/>
      <c r="Y23" s="6"/>
      <c r="Z23" s="187">
        <f t="shared" si="6"/>
        <v>0.53819444444444398</v>
      </c>
      <c r="AB23" s="176"/>
    </row>
    <row r="24" spans="1:28">
      <c r="A24" s="84"/>
      <c r="B24" s="81"/>
      <c r="C24" s="106" t="s">
        <v>141</v>
      </c>
      <c r="D24" s="84"/>
      <c r="E24" s="84"/>
      <c r="F24" s="84"/>
      <c r="G24" s="84"/>
      <c r="H24" s="84"/>
      <c r="I24" s="84"/>
      <c r="J24" s="4"/>
      <c r="K24" s="4"/>
      <c r="L24" s="4"/>
      <c r="M24" s="4"/>
      <c r="N24" s="4"/>
      <c r="O24" s="4"/>
      <c r="P24" s="4"/>
      <c r="Q24" s="4"/>
      <c r="R24" s="4"/>
      <c r="S24" s="76">
        <f>SUM(S16,S18:S23)*24</f>
        <v>88.500000000000014</v>
      </c>
      <c r="T24" s="77">
        <f>SUM(T16,T18:T23)</f>
        <v>87.333333333333343</v>
      </c>
      <c r="U24" s="6"/>
      <c r="V24" s="4"/>
      <c r="W24" s="78">
        <f>SUM(W16,W18:W23)*24</f>
        <v>79.499999999999986</v>
      </c>
      <c r="X24" s="79"/>
      <c r="Y24" s="79"/>
      <c r="Z24" s="19"/>
    </row>
    <row r="25" spans="1:28">
      <c r="A25" s="107"/>
      <c r="C25" s="81"/>
    </row>
    <row r="26" spans="1:28">
      <c r="A26" s="84"/>
      <c r="B26" s="4"/>
      <c r="C26" s="35" t="s">
        <v>142</v>
      </c>
      <c r="D26" s="4"/>
      <c r="E26" s="4"/>
      <c r="F26" s="4"/>
      <c r="G26" s="4"/>
      <c r="H26" s="4"/>
      <c r="I26" s="4"/>
      <c r="J26" s="4"/>
      <c r="K26" s="4"/>
      <c r="L26" s="4"/>
      <c r="M26" s="3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8" hidden="1">
      <c r="A27" s="84"/>
      <c r="B27" s="4"/>
      <c r="C27" s="4"/>
      <c r="D27" s="4"/>
      <c r="E27" s="4"/>
      <c r="F27" s="4"/>
      <c r="G27" s="4"/>
      <c r="H27" s="4"/>
      <c r="I27" s="4"/>
      <c r="J27" s="36">
        <v>0</v>
      </c>
      <c r="K27" s="4"/>
      <c r="L27" s="36">
        <v>1</v>
      </c>
      <c r="M27" s="3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8">
      <c r="A28" s="84"/>
      <c r="B28" s="37"/>
      <c r="C28" s="164"/>
      <c r="D28" s="38"/>
      <c r="E28" s="39" t="s">
        <v>91</v>
      </c>
      <c r="F28" s="40"/>
      <c r="G28" s="41"/>
      <c r="H28" s="42" t="s">
        <v>92</v>
      </c>
      <c r="I28" s="40"/>
      <c r="J28" s="43"/>
      <c r="K28" s="43" t="s">
        <v>93</v>
      </c>
      <c r="L28" s="44"/>
      <c r="M28" s="165"/>
      <c r="N28" s="43" t="s">
        <v>93</v>
      </c>
      <c r="O28" s="43"/>
      <c r="P28" s="165"/>
      <c r="Q28" s="43" t="s">
        <v>94</v>
      </c>
      <c r="R28" s="43"/>
      <c r="S28" s="166" t="s">
        <v>95</v>
      </c>
      <c r="T28" s="45" t="s">
        <v>96</v>
      </c>
      <c r="U28" s="164"/>
      <c r="V28" s="39" t="s">
        <v>97</v>
      </c>
      <c r="W28" s="45"/>
      <c r="X28" s="10"/>
      <c r="Y28" s="10"/>
      <c r="Z28" s="46" t="s">
        <v>98</v>
      </c>
      <c r="AB28" s="47" t="s">
        <v>83</v>
      </c>
    </row>
    <row r="29" spans="1:28">
      <c r="A29" s="84"/>
      <c r="B29" s="48" t="s">
        <v>99</v>
      </c>
      <c r="C29" s="167"/>
      <c r="D29" s="49" t="s">
        <v>100</v>
      </c>
      <c r="E29" s="50"/>
      <c r="F29" s="168" t="s">
        <v>101</v>
      </c>
      <c r="G29" s="51" t="s">
        <v>102</v>
      </c>
      <c r="H29" s="51"/>
      <c r="I29" s="52" t="s">
        <v>102</v>
      </c>
      <c r="J29" s="169" t="s">
        <v>102</v>
      </c>
      <c r="K29" s="53"/>
      <c r="L29" s="53" t="s">
        <v>102</v>
      </c>
      <c r="M29" s="169" t="s">
        <v>102</v>
      </c>
      <c r="N29" s="53"/>
      <c r="O29" s="53" t="s">
        <v>102</v>
      </c>
      <c r="P29" s="169" t="s">
        <v>102</v>
      </c>
      <c r="Q29" s="53"/>
      <c r="R29" s="54" t="s">
        <v>102</v>
      </c>
      <c r="S29" s="48" t="s">
        <v>103</v>
      </c>
      <c r="T29" s="170" t="s">
        <v>104</v>
      </c>
      <c r="U29" s="170" t="s">
        <v>105</v>
      </c>
      <c r="V29" s="170" t="s">
        <v>106</v>
      </c>
      <c r="W29" s="170" t="s">
        <v>107</v>
      </c>
      <c r="X29" s="55"/>
      <c r="Y29" s="56"/>
      <c r="Z29" s="57" t="s">
        <v>108</v>
      </c>
      <c r="AB29" s="58"/>
    </row>
    <row r="30" spans="1:28">
      <c r="A30" s="84"/>
      <c r="B30" s="86" t="s">
        <v>109</v>
      </c>
      <c r="C30" s="87">
        <v>0.25</v>
      </c>
      <c r="D30" s="88" t="s">
        <v>110</v>
      </c>
      <c r="E30" s="88">
        <v>0.61458333333333304</v>
      </c>
      <c r="F30" s="89">
        <f t="shared" ref="F30:F37" si="7">(E30-C30)</f>
        <v>0.36458333333333304</v>
      </c>
      <c r="G30" s="88"/>
      <c r="H30" s="88" t="s">
        <v>110</v>
      </c>
      <c r="I30" s="90"/>
      <c r="J30" s="91"/>
      <c r="K30" s="91" t="s">
        <v>110</v>
      </c>
      <c r="L30" s="183"/>
      <c r="M30" s="184">
        <v>0.4826388888888889</v>
      </c>
      <c r="N30" s="91" t="s">
        <v>110</v>
      </c>
      <c r="O30" s="91">
        <v>0.53125</v>
      </c>
      <c r="P30" s="92"/>
      <c r="Q30" s="91" t="s">
        <v>110</v>
      </c>
      <c r="R30" s="183"/>
      <c r="S30" s="197">
        <f t="shared" ref="S30:S37" si="8">(F30-((I30-G30)))</f>
        <v>0.36458333333333304</v>
      </c>
      <c r="T30" s="198">
        <f t="shared" ref="T30:T37" si="9">(F30-((I30-G30)+(L30-J30)+(O30-M30)+(R30-P30)))*24</f>
        <v>7.5833333333333268</v>
      </c>
      <c r="U30" s="93">
        <f t="shared" ref="U30:U37" si="10">(($J$13+C30)+($L$13-E30))</f>
        <v>0.63541666666666696</v>
      </c>
      <c r="V30" s="178">
        <f t="shared" ref="V30:V37" si="11">(I30-G30)</f>
        <v>0</v>
      </c>
      <c r="W30" s="199">
        <f t="shared" ref="W30:W37" si="12">(V30+U30)</f>
        <v>0.63541666666666696</v>
      </c>
      <c r="X30" s="69"/>
      <c r="Y30" s="62"/>
      <c r="Z30" s="187">
        <f>SUM(($J$13+C30)+($L$13-E37))</f>
        <v>0.38194444444444398</v>
      </c>
      <c r="AB30" s="176"/>
    </row>
    <row r="31" spans="1:28">
      <c r="A31" s="84"/>
      <c r="B31" s="94" t="s">
        <v>109</v>
      </c>
      <c r="C31" s="95">
        <v>0.60416666666666696</v>
      </c>
      <c r="D31" s="96" t="s">
        <v>110</v>
      </c>
      <c r="E31" s="96">
        <v>0.89583333333333304</v>
      </c>
      <c r="F31" s="97">
        <f t="shared" si="7"/>
        <v>0.29166666666666607</v>
      </c>
      <c r="G31" s="96"/>
      <c r="H31" s="96" t="s">
        <v>110</v>
      </c>
      <c r="I31" s="98"/>
      <c r="J31" s="99"/>
      <c r="K31" s="99" t="s">
        <v>110</v>
      </c>
      <c r="L31" s="100"/>
      <c r="M31" s="101"/>
      <c r="N31" s="99" t="s">
        <v>110</v>
      </c>
      <c r="O31" s="99"/>
      <c r="P31" s="101"/>
      <c r="Q31" s="99" t="s">
        <v>110</v>
      </c>
      <c r="R31" s="100"/>
      <c r="S31" s="102">
        <f t="shared" si="8"/>
        <v>0.29166666666666607</v>
      </c>
      <c r="T31" s="103">
        <f t="shared" si="9"/>
        <v>6.9999999999999858</v>
      </c>
      <c r="U31" s="104">
        <f t="shared" si="10"/>
        <v>0.70833333333333393</v>
      </c>
      <c r="V31" s="94">
        <f t="shared" si="11"/>
        <v>0</v>
      </c>
      <c r="W31" s="94">
        <f t="shared" si="12"/>
        <v>0.70833333333333393</v>
      </c>
      <c r="X31" s="69"/>
      <c r="Y31" s="62"/>
      <c r="Z31" s="105">
        <f>SUM(($J$13+C31)+($L$13-E26))</f>
        <v>1.604166666666667</v>
      </c>
      <c r="AB31" s="176"/>
    </row>
    <row r="32" spans="1:28">
      <c r="A32" s="84" t="s">
        <v>64</v>
      </c>
      <c r="B32" s="174" t="s">
        <v>138</v>
      </c>
      <c r="C32" s="60">
        <v>0.25</v>
      </c>
      <c r="D32" s="61" t="s">
        <v>110</v>
      </c>
      <c r="E32" s="61">
        <v>0.87847222222222221</v>
      </c>
      <c r="F32" s="63">
        <f t="shared" si="7"/>
        <v>0.62847222222222221</v>
      </c>
      <c r="G32" s="61">
        <v>0.4861111111111111</v>
      </c>
      <c r="H32" s="61" t="s">
        <v>110</v>
      </c>
      <c r="I32" s="64">
        <v>0.53125</v>
      </c>
      <c r="J32" s="70"/>
      <c r="K32" s="70" t="s">
        <v>110</v>
      </c>
      <c r="L32" s="66"/>
      <c r="M32" s="171"/>
      <c r="N32" s="70" t="s">
        <v>110</v>
      </c>
      <c r="O32" s="70"/>
      <c r="P32" s="171"/>
      <c r="Q32" s="70" t="s">
        <v>110</v>
      </c>
      <c r="R32" s="66"/>
      <c r="S32" s="172">
        <f t="shared" si="8"/>
        <v>0.58333333333333326</v>
      </c>
      <c r="T32" s="173">
        <f t="shared" si="9"/>
        <v>13.999999999999998</v>
      </c>
      <c r="U32" s="68">
        <f t="shared" si="10"/>
        <v>0.37152777777777779</v>
      </c>
      <c r="V32" s="174">
        <f t="shared" si="11"/>
        <v>4.5138888888888895E-2</v>
      </c>
      <c r="W32" s="174">
        <f t="shared" si="12"/>
        <v>0.41666666666666669</v>
      </c>
      <c r="X32" s="69"/>
      <c r="Y32" s="62"/>
      <c r="Z32" s="175">
        <f t="shared" ref="Z32:Z37" si="13">SUM(($J$13+C32)+($L$13-E31))</f>
        <v>0.35416666666666696</v>
      </c>
      <c r="AB32" s="176"/>
    </row>
    <row r="33" spans="1:28">
      <c r="A33" s="84" t="s">
        <v>64</v>
      </c>
      <c r="B33" s="174" t="s">
        <v>139</v>
      </c>
      <c r="C33" s="167">
        <v>0.2326388888888889</v>
      </c>
      <c r="D33" s="71" t="s">
        <v>110</v>
      </c>
      <c r="E33" s="71">
        <v>0.86458333333333337</v>
      </c>
      <c r="F33" s="177">
        <f t="shared" si="7"/>
        <v>0.63194444444444442</v>
      </c>
      <c r="G33" s="71">
        <v>0.4826388888888889</v>
      </c>
      <c r="H33" s="71" t="s">
        <v>110</v>
      </c>
      <c r="I33" s="72">
        <v>0.53125</v>
      </c>
      <c r="J33" s="70"/>
      <c r="K33" s="70" t="s">
        <v>110</v>
      </c>
      <c r="L33" s="66"/>
      <c r="M33" s="171"/>
      <c r="N33" s="70" t="s">
        <v>110</v>
      </c>
      <c r="O33" s="70"/>
      <c r="P33" s="171"/>
      <c r="Q33" s="70" t="s">
        <v>110</v>
      </c>
      <c r="R33" s="66"/>
      <c r="S33" s="172">
        <f t="shared" si="8"/>
        <v>0.58333333333333326</v>
      </c>
      <c r="T33" s="173">
        <f t="shared" si="9"/>
        <v>13.999999999999998</v>
      </c>
      <c r="U33" s="73">
        <f t="shared" si="10"/>
        <v>0.36805555555555552</v>
      </c>
      <c r="V33" s="174">
        <f t="shared" si="11"/>
        <v>4.8611111111111105E-2</v>
      </c>
      <c r="W33" s="174">
        <f t="shared" si="12"/>
        <v>0.41666666666666663</v>
      </c>
      <c r="X33" s="69"/>
      <c r="Y33" s="62"/>
      <c r="Z33" s="175">
        <f t="shared" si="13"/>
        <v>0.35416666666666669</v>
      </c>
      <c r="AB33" s="176"/>
    </row>
    <row r="34" spans="1:28">
      <c r="A34" s="84"/>
      <c r="B34" s="178" t="s">
        <v>140</v>
      </c>
      <c r="C34" s="87">
        <v>0.21875</v>
      </c>
      <c r="D34" s="88" t="s">
        <v>110</v>
      </c>
      <c r="E34" s="88">
        <v>0.79166666666666696</v>
      </c>
      <c r="F34" s="179">
        <f t="shared" si="7"/>
        <v>0.57291666666666696</v>
      </c>
      <c r="G34" s="180">
        <v>0.4826388888888889</v>
      </c>
      <c r="H34" s="180" t="s">
        <v>110</v>
      </c>
      <c r="I34" s="181">
        <v>0.53125</v>
      </c>
      <c r="J34" s="182"/>
      <c r="K34" s="182" t="s">
        <v>110</v>
      </c>
      <c r="L34" s="183"/>
      <c r="M34" s="184"/>
      <c r="N34" s="182" t="s">
        <v>110</v>
      </c>
      <c r="O34" s="182"/>
      <c r="P34" s="184"/>
      <c r="Q34" s="182" t="s">
        <v>110</v>
      </c>
      <c r="R34" s="183"/>
      <c r="S34" s="185">
        <f t="shared" si="8"/>
        <v>0.5243055555555558</v>
      </c>
      <c r="T34" s="186">
        <f t="shared" si="9"/>
        <v>12.583333333333339</v>
      </c>
      <c r="U34" s="93">
        <f t="shared" si="10"/>
        <v>0.42708333333333304</v>
      </c>
      <c r="V34" s="178">
        <f t="shared" si="11"/>
        <v>4.8611111111111105E-2</v>
      </c>
      <c r="W34" s="178">
        <f t="shared" si="12"/>
        <v>0.47569444444444414</v>
      </c>
      <c r="X34" s="69"/>
      <c r="Y34" s="62"/>
      <c r="Z34" s="187">
        <f t="shared" si="13"/>
        <v>0.35416666666666663</v>
      </c>
      <c r="AB34" s="176"/>
    </row>
    <row r="35" spans="1:28">
      <c r="A35" s="84"/>
      <c r="B35" s="94" t="s">
        <v>115</v>
      </c>
      <c r="C35" s="95">
        <v>0.25</v>
      </c>
      <c r="D35" s="96" t="s">
        <v>110</v>
      </c>
      <c r="E35" s="96">
        <v>0.87847222222222199</v>
      </c>
      <c r="F35" s="97">
        <f t="shared" si="7"/>
        <v>0.62847222222222199</v>
      </c>
      <c r="G35" s="96">
        <v>0.4861111111111111</v>
      </c>
      <c r="H35" s="96" t="s">
        <v>110</v>
      </c>
      <c r="I35" s="98">
        <v>0.53125</v>
      </c>
      <c r="J35" s="99"/>
      <c r="K35" s="99" t="s">
        <v>110</v>
      </c>
      <c r="L35" s="100"/>
      <c r="M35" s="101"/>
      <c r="N35" s="99" t="s">
        <v>110</v>
      </c>
      <c r="O35" s="99"/>
      <c r="P35" s="101"/>
      <c r="Q35" s="99" t="s">
        <v>110</v>
      </c>
      <c r="R35" s="100"/>
      <c r="S35" s="108">
        <f t="shared" si="8"/>
        <v>0.58333333333333304</v>
      </c>
      <c r="T35" s="109">
        <f t="shared" si="9"/>
        <v>13.999999999999993</v>
      </c>
      <c r="U35" s="104">
        <f t="shared" si="10"/>
        <v>0.37152777777777801</v>
      </c>
      <c r="V35" s="94">
        <f t="shared" si="11"/>
        <v>4.5138888888888895E-2</v>
      </c>
      <c r="W35" s="110">
        <f t="shared" si="12"/>
        <v>0.41666666666666691</v>
      </c>
      <c r="X35" s="69"/>
      <c r="Y35" s="62"/>
      <c r="Z35" s="105">
        <f t="shared" si="13"/>
        <v>0.45833333333333304</v>
      </c>
      <c r="AB35" s="176"/>
    </row>
    <row r="36" spans="1:28">
      <c r="A36" s="84"/>
      <c r="B36" s="59" t="s">
        <v>116</v>
      </c>
      <c r="C36" s="74">
        <v>0.28125</v>
      </c>
      <c r="D36" s="61" t="s">
        <v>110</v>
      </c>
      <c r="E36" s="62">
        <v>0.85416666666666696</v>
      </c>
      <c r="F36" s="63">
        <f t="shared" si="7"/>
        <v>0.57291666666666696</v>
      </c>
      <c r="G36" s="61"/>
      <c r="H36" s="61" t="s">
        <v>110</v>
      </c>
      <c r="I36" s="64"/>
      <c r="J36" s="65"/>
      <c r="K36" s="65" t="s">
        <v>110</v>
      </c>
      <c r="L36" s="75"/>
      <c r="M36" s="67"/>
      <c r="N36" s="65" t="s">
        <v>110</v>
      </c>
      <c r="O36" s="65"/>
      <c r="P36" s="67"/>
      <c r="Q36" s="65" t="s">
        <v>110</v>
      </c>
      <c r="R36" s="66"/>
      <c r="S36" s="200">
        <f t="shared" si="8"/>
        <v>0.57291666666666696</v>
      </c>
      <c r="T36" s="201">
        <f t="shared" si="9"/>
        <v>13.750000000000007</v>
      </c>
      <c r="U36" s="68">
        <f t="shared" si="10"/>
        <v>0.42708333333333304</v>
      </c>
      <c r="V36" s="174">
        <f t="shared" si="11"/>
        <v>0</v>
      </c>
      <c r="W36" s="202">
        <f t="shared" si="12"/>
        <v>0.42708333333333304</v>
      </c>
      <c r="X36" s="69"/>
      <c r="Y36" s="62"/>
      <c r="Z36" s="175">
        <f t="shared" si="13"/>
        <v>0.40277777777777801</v>
      </c>
      <c r="AB36" s="176"/>
    </row>
    <row r="37" spans="1:28">
      <c r="A37" s="84"/>
      <c r="B37" s="174" t="s">
        <v>118</v>
      </c>
      <c r="C37" s="74">
        <v>0.39236111111111099</v>
      </c>
      <c r="D37" s="61" t="s">
        <v>110</v>
      </c>
      <c r="E37" s="62">
        <v>0.86805555555555602</v>
      </c>
      <c r="F37" s="63">
        <f t="shared" si="7"/>
        <v>0.47569444444444503</v>
      </c>
      <c r="G37" s="61"/>
      <c r="H37" s="61" t="s">
        <v>110</v>
      </c>
      <c r="I37" s="64"/>
      <c r="J37" s="70"/>
      <c r="K37" s="70" t="s">
        <v>110</v>
      </c>
      <c r="L37" s="66"/>
      <c r="M37" s="171"/>
      <c r="N37" s="70" t="s">
        <v>110</v>
      </c>
      <c r="O37" s="70"/>
      <c r="P37" s="171"/>
      <c r="Q37" s="70" t="s">
        <v>110</v>
      </c>
      <c r="R37" s="66"/>
      <c r="S37" s="200">
        <f t="shared" si="8"/>
        <v>0.47569444444444503</v>
      </c>
      <c r="T37" s="201">
        <f t="shared" si="9"/>
        <v>11.41666666666668</v>
      </c>
      <c r="U37" s="68">
        <f t="shared" si="10"/>
        <v>0.52430555555555491</v>
      </c>
      <c r="V37" s="174">
        <f t="shared" si="11"/>
        <v>0</v>
      </c>
      <c r="W37" s="202">
        <f t="shared" si="12"/>
        <v>0.52430555555555491</v>
      </c>
      <c r="X37" s="69"/>
      <c r="Y37" s="6"/>
      <c r="Z37" s="187">
        <f t="shared" si="13"/>
        <v>0.53819444444444398</v>
      </c>
      <c r="AB37" s="176"/>
    </row>
    <row r="38" spans="1:28">
      <c r="A38" s="84"/>
      <c r="B38" s="81"/>
      <c r="C38" s="106" t="s">
        <v>141</v>
      </c>
      <c r="D38" s="84"/>
      <c r="E38" s="84"/>
      <c r="F38" s="84"/>
      <c r="G38" s="84"/>
      <c r="H38" s="84"/>
      <c r="I38" s="84"/>
      <c r="J38" s="4"/>
      <c r="K38" s="4"/>
      <c r="L38" s="4"/>
      <c r="M38" s="4"/>
      <c r="N38" s="4"/>
      <c r="O38" s="4"/>
      <c r="P38" s="4"/>
      <c r="Q38" s="4"/>
      <c r="R38" s="8" t="s">
        <v>143</v>
      </c>
      <c r="S38" s="76">
        <f>SUM(S31:S34)*24</f>
        <v>47.583333333333321</v>
      </c>
      <c r="T38" s="77">
        <f>SUM(T31:T34)</f>
        <v>47.583333333333329</v>
      </c>
      <c r="U38" s="6"/>
      <c r="V38" s="4"/>
      <c r="W38" s="78">
        <f>SUM(W31:W34)*24</f>
        <v>48.416666666666679</v>
      </c>
      <c r="X38" s="79"/>
      <c r="Y38" s="79"/>
      <c r="Z38" s="19"/>
    </row>
    <row r="39" spans="1:28">
      <c r="C39" s="81"/>
      <c r="R39" s="111" t="s">
        <v>144</v>
      </c>
      <c r="S39" s="112">
        <f>SUM(S30,S35:S37)*24</f>
        <v>47.916666666666671</v>
      </c>
      <c r="T39" s="113">
        <f>SUM(T30,T35:T37)</f>
        <v>46.750000000000007</v>
      </c>
      <c r="U39" s="6"/>
      <c r="V39" s="4"/>
      <c r="W39" s="113">
        <f>SUM(W30,W35:W37)*24</f>
        <v>48.083333333333329</v>
      </c>
    </row>
    <row r="40" spans="1:28">
      <c r="C40" s="81"/>
    </row>
    <row r="41" spans="1:28">
      <c r="T41" s="80"/>
      <c r="U41" s="80"/>
      <c r="V41" s="80"/>
    </row>
    <row r="42" spans="1:28">
      <c r="A42" s="4"/>
      <c r="B42" s="193" t="s">
        <v>145</v>
      </c>
      <c r="C42" s="167">
        <v>0.21875</v>
      </c>
      <c r="D42" s="71" t="s">
        <v>110</v>
      </c>
      <c r="E42" s="50">
        <v>0.70486111111111105</v>
      </c>
      <c r="F42" s="177">
        <f t="shared" ref="F42:F49" si="14">(E42-C42)</f>
        <v>0.48611111111111105</v>
      </c>
      <c r="G42" s="71"/>
      <c r="H42" s="71" t="s">
        <v>110</v>
      </c>
      <c r="I42" s="72"/>
      <c r="J42" s="70"/>
      <c r="K42" s="70" t="s">
        <v>110</v>
      </c>
      <c r="L42" s="66"/>
      <c r="M42" s="171">
        <v>0.39930555555555602</v>
      </c>
      <c r="N42" s="70" t="s">
        <v>110</v>
      </c>
      <c r="O42" s="70">
        <v>0.45138888888888901</v>
      </c>
      <c r="P42" s="171"/>
      <c r="Q42" s="70" t="s">
        <v>110</v>
      </c>
      <c r="R42" s="66"/>
      <c r="S42" s="172">
        <f t="shared" ref="S42:S49" si="15">(F42-((I42-G42)))</f>
        <v>0.48611111111111105</v>
      </c>
      <c r="T42" s="173">
        <f t="shared" ref="T42:T49" si="16">(F42-((I42-G42)+(L42-J42)+(O42-M42)+(R42-P42)))*24</f>
        <v>10.416666666666673</v>
      </c>
      <c r="U42" s="73">
        <f t="shared" ref="U42:U49" si="17">(($J$13+C42)+($L$13-E42))</f>
        <v>0.51388888888888895</v>
      </c>
      <c r="V42" s="174">
        <f t="shared" ref="V42:V49" si="18">(I42-G42)</f>
        <v>0</v>
      </c>
      <c r="W42" s="174">
        <f t="shared" ref="W42:W49" si="19">(V42+U42)</f>
        <v>0.51388888888888895</v>
      </c>
      <c r="X42" s="69"/>
      <c r="Y42" s="62"/>
      <c r="Z42" s="175">
        <v>0.36458333333333298</v>
      </c>
      <c r="AB42" s="176"/>
    </row>
    <row r="43" spans="1:28">
      <c r="A43" s="4"/>
      <c r="B43" s="193" t="s">
        <v>146</v>
      </c>
      <c r="C43" s="167">
        <v>0.45833333333333298</v>
      </c>
      <c r="D43" s="71" t="s">
        <v>110</v>
      </c>
      <c r="E43" s="50">
        <v>0.96527777777777801</v>
      </c>
      <c r="F43" s="177">
        <f t="shared" si="14"/>
        <v>0.50694444444444509</v>
      </c>
      <c r="G43" s="71"/>
      <c r="H43" s="71" t="s">
        <v>110</v>
      </c>
      <c r="I43" s="72"/>
      <c r="J43" s="70"/>
      <c r="K43" s="70" t="s">
        <v>110</v>
      </c>
      <c r="L43" s="66"/>
      <c r="M43" s="171"/>
      <c r="N43" s="70" t="s">
        <v>110</v>
      </c>
      <c r="O43" s="70"/>
      <c r="P43" s="171"/>
      <c r="Q43" s="70" t="s">
        <v>110</v>
      </c>
      <c r="R43" s="66"/>
      <c r="S43" s="172">
        <f t="shared" si="15"/>
        <v>0.50694444444444509</v>
      </c>
      <c r="T43" s="173">
        <f t="shared" si="16"/>
        <v>12.166666666666682</v>
      </c>
      <c r="U43" s="73">
        <f t="shared" si="17"/>
        <v>0.49305555555555497</v>
      </c>
      <c r="V43" s="174">
        <f t="shared" si="18"/>
        <v>0</v>
      </c>
      <c r="W43" s="174">
        <f t="shared" si="19"/>
        <v>0.49305555555555497</v>
      </c>
      <c r="X43" s="69"/>
      <c r="Y43" s="62"/>
      <c r="Z43" s="175">
        <f>SUM(($J$13+C43)+($L$13-E36))</f>
        <v>0.60416666666666607</v>
      </c>
      <c r="AB43" s="176"/>
    </row>
    <row r="44" spans="1:28">
      <c r="A44" s="4"/>
      <c r="B44" s="193" t="s">
        <v>147</v>
      </c>
      <c r="C44" s="167">
        <v>0.38194444444444398</v>
      </c>
      <c r="D44" s="71" t="s">
        <v>110</v>
      </c>
      <c r="E44" s="50">
        <v>0.65972222222222199</v>
      </c>
      <c r="F44" s="177">
        <f t="shared" si="14"/>
        <v>0.27777777777777801</v>
      </c>
      <c r="G44" s="71"/>
      <c r="H44" s="71" t="s">
        <v>110</v>
      </c>
      <c r="I44" s="72"/>
      <c r="J44" s="70"/>
      <c r="K44" s="70" t="s">
        <v>110</v>
      </c>
      <c r="L44" s="66"/>
      <c r="M44" s="171"/>
      <c r="N44" s="70" t="s">
        <v>110</v>
      </c>
      <c r="O44" s="70"/>
      <c r="P44" s="171"/>
      <c r="Q44" s="70" t="s">
        <v>110</v>
      </c>
      <c r="R44" s="66"/>
      <c r="S44" s="172">
        <f t="shared" si="15"/>
        <v>0.27777777777777801</v>
      </c>
      <c r="T44" s="173">
        <f t="shared" si="16"/>
        <v>6.6666666666666723</v>
      </c>
      <c r="U44" s="73">
        <f t="shared" si="17"/>
        <v>0.72222222222222199</v>
      </c>
      <c r="V44" s="174">
        <f t="shared" si="18"/>
        <v>0</v>
      </c>
      <c r="W44" s="174">
        <f t="shared" si="19"/>
        <v>0.72222222222222199</v>
      </c>
      <c r="X44" s="69"/>
      <c r="Y44" s="62"/>
      <c r="Z44" s="175">
        <f>SUM(($J$13+C44)+($L$13-E15))</f>
        <v>1.381944444444444</v>
      </c>
      <c r="AB44" s="176"/>
    </row>
    <row r="45" spans="1:28">
      <c r="A45" s="4"/>
      <c r="B45" s="193" t="s">
        <v>148</v>
      </c>
      <c r="C45" s="167">
        <v>0.38194444444444398</v>
      </c>
      <c r="D45" s="71" t="s">
        <v>110</v>
      </c>
      <c r="E45" s="50">
        <v>0.70138888888888895</v>
      </c>
      <c r="F45" s="177">
        <f t="shared" si="14"/>
        <v>0.31944444444444497</v>
      </c>
      <c r="G45" s="71"/>
      <c r="H45" s="71" t="s">
        <v>110</v>
      </c>
      <c r="I45" s="72"/>
      <c r="J45" s="70"/>
      <c r="K45" s="70" t="s">
        <v>110</v>
      </c>
      <c r="L45" s="66"/>
      <c r="M45" s="171"/>
      <c r="N45" s="70" t="s">
        <v>110</v>
      </c>
      <c r="O45" s="70"/>
      <c r="P45" s="171"/>
      <c r="Q45" s="70" t="s">
        <v>110</v>
      </c>
      <c r="R45" s="66"/>
      <c r="S45" s="172">
        <f t="shared" si="15"/>
        <v>0.31944444444444497</v>
      </c>
      <c r="T45" s="173">
        <f t="shared" si="16"/>
        <v>7.6666666666666794</v>
      </c>
      <c r="U45" s="73">
        <f t="shared" si="17"/>
        <v>0.68055555555555503</v>
      </c>
      <c r="V45" s="174">
        <f t="shared" si="18"/>
        <v>0</v>
      </c>
      <c r="W45" s="174">
        <f t="shared" si="19"/>
        <v>0.68055555555555503</v>
      </c>
      <c r="X45" s="69"/>
      <c r="Y45" s="62"/>
      <c r="Z45" s="175">
        <f>SUM(($J$13+C45)+($L$13-E36))</f>
        <v>0.52777777777777701</v>
      </c>
      <c r="AB45" s="176"/>
    </row>
    <row r="46" spans="1:28">
      <c r="A46" s="4"/>
      <c r="B46" s="193" t="s">
        <v>149</v>
      </c>
      <c r="C46" s="167">
        <v>0.38194444444444398</v>
      </c>
      <c r="D46" s="71" t="s">
        <v>110</v>
      </c>
      <c r="E46" s="50">
        <v>0.65972222222222199</v>
      </c>
      <c r="F46" s="177">
        <f t="shared" si="14"/>
        <v>0.27777777777777801</v>
      </c>
      <c r="G46" s="71"/>
      <c r="H46" s="71" t="s">
        <v>110</v>
      </c>
      <c r="I46" s="72"/>
      <c r="J46" s="70"/>
      <c r="K46" s="70" t="s">
        <v>110</v>
      </c>
      <c r="L46" s="66"/>
      <c r="M46" s="171"/>
      <c r="N46" s="70" t="s">
        <v>110</v>
      </c>
      <c r="O46" s="70"/>
      <c r="P46" s="171"/>
      <c r="Q46" s="70" t="s">
        <v>110</v>
      </c>
      <c r="R46" s="66"/>
      <c r="S46" s="172">
        <f t="shared" si="15"/>
        <v>0.27777777777777801</v>
      </c>
      <c r="T46" s="173">
        <f t="shared" si="16"/>
        <v>6.6666666666666723</v>
      </c>
      <c r="U46" s="73">
        <f t="shared" si="17"/>
        <v>0.72222222222222199</v>
      </c>
      <c r="V46" s="174">
        <f t="shared" si="18"/>
        <v>0</v>
      </c>
      <c r="W46" s="174">
        <f t="shared" si="19"/>
        <v>0.72222222222222199</v>
      </c>
      <c r="X46" s="69"/>
      <c r="Y46" s="62"/>
      <c r="Z46" s="175">
        <f>SUM(($J$13+C46)+($L$13-E17))</f>
        <v>0.48611111111111094</v>
      </c>
      <c r="AB46" s="176"/>
    </row>
    <row r="47" spans="1:28">
      <c r="A47" s="4"/>
      <c r="B47" s="193" t="s">
        <v>150</v>
      </c>
      <c r="C47" s="167">
        <v>0.38194444444444398</v>
      </c>
      <c r="D47" s="71" t="s">
        <v>110</v>
      </c>
      <c r="E47" s="50">
        <v>0.65972222222222199</v>
      </c>
      <c r="F47" s="177">
        <f t="shared" si="14"/>
        <v>0.27777777777777801</v>
      </c>
      <c r="G47" s="71"/>
      <c r="H47" s="71" t="s">
        <v>110</v>
      </c>
      <c r="I47" s="72"/>
      <c r="J47" s="70"/>
      <c r="K47" s="70" t="s">
        <v>110</v>
      </c>
      <c r="L47" s="66"/>
      <c r="M47" s="171"/>
      <c r="N47" s="70" t="s">
        <v>110</v>
      </c>
      <c r="O47" s="70"/>
      <c r="P47" s="171"/>
      <c r="Q47" s="70" t="s">
        <v>110</v>
      </c>
      <c r="R47" s="66"/>
      <c r="S47" s="172">
        <f t="shared" si="15"/>
        <v>0.27777777777777801</v>
      </c>
      <c r="T47" s="173">
        <f t="shared" si="16"/>
        <v>6.6666666666666723</v>
      </c>
      <c r="U47" s="73">
        <f t="shared" si="17"/>
        <v>0.72222222222222199</v>
      </c>
      <c r="V47" s="174">
        <f t="shared" si="18"/>
        <v>0</v>
      </c>
      <c r="W47" s="174">
        <f t="shared" si="19"/>
        <v>0.72222222222222199</v>
      </c>
      <c r="X47" s="69"/>
      <c r="Y47" s="62"/>
      <c r="Z47" s="175">
        <f>SUM(($J$13+C47)+($L$13-E38))</f>
        <v>1.381944444444444</v>
      </c>
      <c r="AB47" s="176"/>
    </row>
    <row r="48" spans="1:28">
      <c r="A48" s="4"/>
      <c r="B48" s="193" t="s">
        <v>151</v>
      </c>
      <c r="C48" s="167">
        <v>0.38194444444444398</v>
      </c>
      <c r="D48" s="71" t="s">
        <v>110</v>
      </c>
      <c r="E48" s="50">
        <v>0.875</v>
      </c>
      <c r="F48" s="177">
        <f t="shared" si="14"/>
        <v>0.49305555555555602</v>
      </c>
      <c r="G48" s="71"/>
      <c r="H48" s="71" t="s">
        <v>110</v>
      </c>
      <c r="I48" s="72"/>
      <c r="J48" s="70"/>
      <c r="K48" s="70" t="s">
        <v>110</v>
      </c>
      <c r="L48" s="66"/>
      <c r="M48" s="171"/>
      <c r="N48" s="70" t="s">
        <v>110</v>
      </c>
      <c r="O48" s="70"/>
      <c r="P48" s="171"/>
      <c r="Q48" s="70" t="s">
        <v>110</v>
      </c>
      <c r="R48" s="66"/>
      <c r="S48" s="172">
        <f t="shared" si="15"/>
        <v>0.49305555555555602</v>
      </c>
      <c r="T48" s="173">
        <f t="shared" si="16"/>
        <v>11.833333333333345</v>
      </c>
      <c r="U48" s="73">
        <f t="shared" si="17"/>
        <v>0.50694444444444398</v>
      </c>
      <c r="V48" s="174">
        <f t="shared" si="18"/>
        <v>0</v>
      </c>
      <c r="W48" s="174">
        <f t="shared" si="19"/>
        <v>0.50694444444444398</v>
      </c>
      <c r="X48" s="69"/>
      <c r="Y48" s="62"/>
      <c r="Z48" s="175">
        <f>SUM(($J$13+C48)+($L$13-E19))</f>
        <v>0.51736111111111061</v>
      </c>
      <c r="AB48" s="176"/>
    </row>
    <row r="49" spans="1:28">
      <c r="A49" s="4"/>
      <c r="B49" s="193" t="s">
        <v>152</v>
      </c>
      <c r="C49" s="167">
        <v>0.42708333333333298</v>
      </c>
      <c r="D49" s="71" t="s">
        <v>110</v>
      </c>
      <c r="E49" s="50">
        <v>0.87847222222222199</v>
      </c>
      <c r="F49" s="177">
        <f t="shared" si="14"/>
        <v>0.45138888888888901</v>
      </c>
      <c r="G49" s="71"/>
      <c r="H49" s="71" t="s">
        <v>110</v>
      </c>
      <c r="I49" s="72"/>
      <c r="J49" s="70"/>
      <c r="K49" s="70" t="s">
        <v>110</v>
      </c>
      <c r="L49" s="66"/>
      <c r="M49" s="171"/>
      <c r="N49" s="70" t="s">
        <v>110</v>
      </c>
      <c r="O49" s="70"/>
      <c r="P49" s="171"/>
      <c r="Q49" s="70" t="s">
        <v>110</v>
      </c>
      <c r="R49" s="66"/>
      <c r="S49" s="172">
        <f t="shared" si="15"/>
        <v>0.45138888888888901</v>
      </c>
      <c r="T49" s="173">
        <f t="shared" si="16"/>
        <v>10.833333333333336</v>
      </c>
      <c r="U49" s="73">
        <f t="shared" si="17"/>
        <v>0.54861111111111094</v>
      </c>
      <c r="V49" s="174">
        <f t="shared" si="18"/>
        <v>0</v>
      </c>
      <c r="W49" s="174">
        <f t="shared" si="19"/>
        <v>0.54861111111111094</v>
      </c>
      <c r="X49" s="69"/>
      <c r="Y49" s="62"/>
      <c r="Z49" s="175">
        <f>SUM(($J$13+C49)+($L$13-E40))</f>
        <v>1.427083333333333</v>
      </c>
      <c r="AB49" s="176"/>
    </row>
    <row r="50" spans="1:28">
      <c r="A50" s="4"/>
      <c r="B50" s="193"/>
      <c r="C50" s="167"/>
      <c r="D50" s="71"/>
      <c r="E50" s="50"/>
      <c r="F50" s="177"/>
      <c r="G50" s="71"/>
      <c r="H50" s="71"/>
      <c r="I50" s="72"/>
      <c r="J50" s="70"/>
      <c r="K50" s="70"/>
      <c r="L50" s="66"/>
      <c r="M50" s="171"/>
      <c r="N50" s="70"/>
      <c r="O50" s="70"/>
      <c r="P50" s="171"/>
      <c r="Q50" s="70"/>
      <c r="R50" s="66"/>
      <c r="S50" s="172"/>
      <c r="T50" s="173"/>
      <c r="U50" s="73"/>
      <c r="V50" s="174"/>
      <c r="W50" s="174"/>
      <c r="X50" s="69"/>
      <c r="Y50" s="62"/>
      <c r="Z50" s="175"/>
      <c r="AB50" s="176"/>
    </row>
    <row r="52" spans="1:28">
      <c r="A52" s="4"/>
      <c r="B52" s="166" t="s">
        <v>120</v>
      </c>
      <c r="C52" s="167">
        <v>0.4375</v>
      </c>
      <c r="D52" s="71" t="s">
        <v>110</v>
      </c>
      <c r="E52" s="50">
        <v>0.83333333333333304</v>
      </c>
      <c r="F52" s="177">
        <f>(E52-C52)</f>
        <v>0.39583333333333304</v>
      </c>
      <c r="G52" s="71"/>
      <c r="H52" s="71" t="s">
        <v>110</v>
      </c>
      <c r="I52" s="72"/>
      <c r="J52" s="70"/>
      <c r="K52" s="70" t="s">
        <v>110</v>
      </c>
      <c r="L52" s="66"/>
      <c r="M52" s="171"/>
      <c r="N52" s="70" t="s">
        <v>110</v>
      </c>
      <c r="O52" s="70"/>
      <c r="P52" s="171"/>
      <c r="Q52" s="70" t="s">
        <v>110</v>
      </c>
      <c r="R52" s="66"/>
      <c r="S52" s="172">
        <f>(F52-((I52-G52)))</f>
        <v>0.39583333333333304</v>
      </c>
      <c r="T52" s="173">
        <f>(F52-((I52-G52)+(L52-J52)+(O52-M52)+(R52-P52)))*24</f>
        <v>9.4999999999999929</v>
      </c>
      <c r="U52" s="68">
        <f>(($J$13+C52)+($L$13-E52))</f>
        <v>0.60416666666666696</v>
      </c>
      <c r="V52" s="174">
        <f>(I52-G52)</f>
        <v>0</v>
      </c>
      <c r="W52" s="174">
        <f>(V52+U52)</f>
        <v>0.60416666666666696</v>
      </c>
      <c r="X52" s="69"/>
      <c r="Y52" s="62"/>
      <c r="Z52" s="175">
        <f>SUM(($J$13+C52)+($L$13-E51))</f>
        <v>1.4375</v>
      </c>
      <c r="AB52" s="176"/>
    </row>
    <row r="53" spans="1:28">
      <c r="A53" s="4"/>
      <c r="B53" s="203">
        <v>14.9</v>
      </c>
      <c r="C53" s="167">
        <v>0.42708333333333298</v>
      </c>
      <c r="D53" s="71" t="s">
        <v>110</v>
      </c>
      <c r="E53" s="50">
        <v>0.87847222222222199</v>
      </c>
      <c r="F53" s="177">
        <f>(E53-C53)</f>
        <v>0.45138888888888901</v>
      </c>
      <c r="G53" s="71"/>
      <c r="H53" s="71" t="s">
        <v>110</v>
      </c>
      <c r="I53" s="72"/>
      <c r="J53" s="70"/>
      <c r="K53" s="70" t="s">
        <v>110</v>
      </c>
      <c r="L53" s="66"/>
      <c r="M53" s="171"/>
      <c r="N53" s="70" t="s">
        <v>110</v>
      </c>
      <c r="O53" s="70"/>
      <c r="P53" s="171"/>
      <c r="Q53" s="70" t="s">
        <v>110</v>
      </c>
      <c r="R53" s="66"/>
      <c r="S53" s="172">
        <f>(F53-((I53-G53)))</f>
        <v>0.45138888888888901</v>
      </c>
      <c r="T53" s="173">
        <f>(F53-((I53-G53)+(L53-J53)+(O53-M53)+(R53-P53)))*24</f>
        <v>10.833333333333336</v>
      </c>
      <c r="U53" s="73">
        <f>(($J$13+C53)+($L$13-E53))</f>
        <v>0.54861111111111094</v>
      </c>
      <c r="V53" s="174">
        <f>(I53-G53)</f>
        <v>0</v>
      </c>
      <c r="W53" s="174">
        <f>(V53+U53)</f>
        <v>0.54861111111111094</v>
      </c>
      <c r="X53" s="69"/>
      <c r="Y53" s="62"/>
      <c r="Z53" s="175">
        <f>SUM(($J$13+C53)+($L$13-E37))</f>
        <v>0.55902777777777701</v>
      </c>
      <c r="AB53" s="176"/>
    </row>
  </sheetData>
  <pageMargins left="0.7" right="0.7" top="0.75" bottom="0.75" header="0.511811023622047" footer="0.3"/>
  <pageSetup paperSize="9" scale="81" orientation="landscape" horizontalDpi="300" verticalDpi="300"/>
  <headerFooter>
    <oddFooter>&amp;C_x005F_x000D_&amp;1#&amp;"Aptos,Normal"&amp;10&amp;Kff0000  C1 - Internal</oddFooter>
  </headerFooter>
  <rowBreaks count="3" manualBreakCount="3">
    <brk id="41" max="16383" man="1"/>
    <brk id="92" max="16383" man="1"/>
    <brk id="1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41"/>
  <sheetViews>
    <sheetView zoomScaleNormal="100" workbookViewId="0">
      <selection activeCell="F47" sqref="F47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153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154</v>
      </c>
      <c r="P5" s="6"/>
      <c r="Q5" s="4"/>
      <c r="R5" s="11" t="s">
        <v>74</v>
      </c>
      <c r="S5" s="13"/>
      <c r="T5" s="15" t="s">
        <v>155</v>
      </c>
      <c r="U5" s="4"/>
      <c r="V5" s="11" t="s">
        <v>76</v>
      </c>
      <c r="W5" s="13"/>
      <c r="X5" s="16"/>
      <c r="Y5" s="12"/>
      <c r="Z5" s="15" t="s">
        <v>156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157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114"/>
      <c r="B16" s="59" t="s">
        <v>109</v>
      </c>
      <c r="C16" s="74">
        <v>0.29513888888888901</v>
      </c>
      <c r="D16" s="61" t="s">
        <v>110</v>
      </c>
      <c r="E16" s="62">
        <v>0.6875</v>
      </c>
      <c r="F16" s="63">
        <f t="shared" ref="F16:F22" si="0">(E16-C16)</f>
        <v>0.39236111111111099</v>
      </c>
      <c r="G16" s="61"/>
      <c r="H16" s="61" t="s">
        <v>110</v>
      </c>
      <c r="I16" s="64"/>
      <c r="J16" s="65"/>
      <c r="K16" s="65" t="s">
        <v>110</v>
      </c>
      <c r="L16" s="66"/>
      <c r="M16" s="171">
        <v>0.5</v>
      </c>
      <c r="N16" s="65" t="s">
        <v>110</v>
      </c>
      <c r="O16" s="65">
        <v>0.58333333333333304</v>
      </c>
      <c r="P16" s="67"/>
      <c r="Q16" s="65" t="s">
        <v>110</v>
      </c>
      <c r="R16" s="66"/>
      <c r="S16" s="172">
        <f t="shared" ref="S16:S22" si="1">(F16-((I16-G16)))</f>
        <v>0.39236111111111099</v>
      </c>
      <c r="T16" s="173">
        <f t="shared" ref="T16:T22" si="2">(F16-((I16-G16)+(L16-J16)+(O16-M16)+(R16-P16)))*24</f>
        <v>7.4166666666666714</v>
      </c>
      <c r="U16" s="68">
        <f t="shared" ref="U16:U22" si="3">(($J$13+C16)+($L$13-E16))</f>
        <v>0.60763888888888906</v>
      </c>
      <c r="V16" s="174">
        <f t="shared" ref="V16:V22" si="4">(I16-G16)</f>
        <v>0</v>
      </c>
      <c r="W16" s="174">
        <f t="shared" ref="W16:W22" si="5">(V16+U16)</f>
        <v>0.60763888888888906</v>
      </c>
      <c r="X16" s="69"/>
      <c r="Y16" s="62"/>
      <c r="Z16" s="175">
        <f>SUM(($J$13+C16)+($L$13-E15))</f>
        <v>1.2951388888888891</v>
      </c>
      <c r="AB16" s="176"/>
    </row>
    <row r="17" spans="1:28">
      <c r="A17" s="4"/>
      <c r="B17" s="174" t="s">
        <v>111</v>
      </c>
      <c r="C17" s="167"/>
      <c r="D17" s="71" t="s">
        <v>110</v>
      </c>
      <c r="E17" s="50"/>
      <c r="F17" s="177">
        <f t="shared" si="0"/>
        <v>0</v>
      </c>
      <c r="G17" s="71"/>
      <c r="H17" s="71" t="s">
        <v>110</v>
      </c>
      <c r="I17" s="72"/>
      <c r="J17" s="70"/>
      <c r="K17" s="70" t="s">
        <v>110</v>
      </c>
      <c r="L17" s="66"/>
      <c r="M17" s="171"/>
      <c r="N17" s="70" t="s">
        <v>110</v>
      </c>
      <c r="O17" s="70"/>
      <c r="P17" s="171"/>
      <c r="Q17" s="70" t="s">
        <v>110</v>
      </c>
      <c r="R17" s="66"/>
      <c r="S17" s="172">
        <f t="shared" si="1"/>
        <v>0</v>
      </c>
      <c r="T17" s="173">
        <f t="shared" si="2"/>
        <v>0</v>
      </c>
      <c r="U17" s="73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>SUM(($J$13+C17)+($L$13-E12))</f>
        <v>1</v>
      </c>
      <c r="AB17" s="176"/>
    </row>
    <row r="18" spans="1:28">
      <c r="A18" s="4"/>
      <c r="B18" s="174" t="s">
        <v>112</v>
      </c>
      <c r="C18" s="60">
        <v>0.26041666666666702</v>
      </c>
      <c r="D18" s="61" t="s">
        <v>110</v>
      </c>
      <c r="E18" s="62">
        <v>0.70833333333333304</v>
      </c>
      <c r="F18" s="63">
        <f t="shared" si="0"/>
        <v>0.44791666666666602</v>
      </c>
      <c r="G18" s="61"/>
      <c r="H18" s="61" t="s">
        <v>110</v>
      </c>
      <c r="I18" s="64"/>
      <c r="J18" s="70"/>
      <c r="K18" s="70" t="s">
        <v>110</v>
      </c>
      <c r="L18" s="66"/>
      <c r="M18" s="171"/>
      <c r="N18" s="70" t="s">
        <v>110</v>
      </c>
      <c r="O18" s="70"/>
      <c r="P18" s="67">
        <v>0.46527777777777801</v>
      </c>
      <c r="Q18" s="65" t="s">
        <v>110</v>
      </c>
      <c r="R18" s="66">
        <v>0.48611111111111099</v>
      </c>
      <c r="S18" s="172">
        <f t="shared" si="1"/>
        <v>0.44791666666666602</v>
      </c>
      <c r="T18" s="173">
        <f t="shared" si="2"/>
        <v>10.249999999999993</v>
      </c>
      <c r="U18" s="68">
        <f t="shared" si="3"/>
        <v>0.55208333333333393</v>
      </c>
      <c r="V18" s="174">
        <f t="shared" si="4"/>
        <v>0</v>
      </c>
      <c r="W18" s="174">
        <f t="shared" si="5"/>
        <v>0.55208333333333393</v>
      </c>
      <c r="X18" s="69"/>
      <c r="Y18" s="62"/>
      <c r="Z18" s="175">
        <f>SUM(($J$13+C18)+($L$13-E17))</f>
        <v>1.260416666666667</v>
      </c>
      <c r="AB18" s="176"/>
    </row>
    <row r="19" spans="1:28">
      <c r="A19" s="4"/>
      <c r="B19" s="174" t="s">
        <v>113</v>
      </c>
      <c r="C19" s="172">
        <v>0.46527777777777801</v>
      </c>
      <c r="D19" s="71" t="s">
        <v>110</v>
      </c>
      <c r="E19" s="71">
        <v>0.67361111111111105</v>
      </c>
      <c r="F19" s="177">
        <f t="shared" si="0"/>
        <v>0.20833333333333304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0.20833333333333304</v>
      </c>
      <c r="T19" s="173">
        <f t="shared" si="2"/>
        <v>4.9999999999999929</v>
      </c>
      <c r="U19" s="73">
        <f t="shared" si="3"/>
        <v>0.79166666666666696</v>
      </c>
      <c r="V19" s="174">
        <f t="shared" si="4"/>
        <v>0</v>
      </c>
      <c r="W19" s="174">
        <f t="shared" si="5"/>
        <v>0.79166666666666696</v>
      </c>
      <c r="X19" s="69"/>
      <c r="Y19" s="62"/>
      <c r="Z19" s="175">
        <f>SUM(($J$13+C19)+($L$13-E18))</f>
        <v>0.75694444444444497</v>
      </c>
      <c r="AB19" s="176"/>
    </row>
    <row r="20" spans="1:28">
      <c r="A20" s="4"/>
      <c r="B20" s="174" t="s">
        <v>115</v>
      </c>
      <c r="C20" s="60">
        <v>0.24652777777777801</v>
      </c>
      <c r="D20" s="61" t="s">
        <v>110</v>
      </c>
      <c r="E20" s="61">
        <v>0.78819444444444442</v>
      </c>
      <c r="F20" s="177">
        <f t="shared" si="0"/>
        <v>0.54166666666666641</v>
      </c>
      <c r="G20" s="71"/>
      <c r="H20" s="71" t="s">
        <v>110</v>
      </c>
      <c r="I20" s="72"/>
      <c r="J20" s="70"/>
      <c r="K20" s="70" t="s">
        <v>110</v>
      </c>
      <c r="L20" s="66"/>
      <c r="M20" s="171"/>
      <c r="N20" s="70" t="s">
        <v>110</v>
      </c>
      <c r="O20" s="70"/>
      <c r="P20" s="67"/>
      <c r="Q20" s="65" t="s">
        <v>110</v>
      </c>
      <c r="R20" s="66"/>
      <c r="S20" s="172">
        <f t="shared" si="1"/>
        <v>0.54166666666666641</v>
      </c>
      <c r="T20" s="173">
        <f t="shared" si="2"/>
        <v>12.999999999999993</v>
      </c>
      <c r="U20" s="68">
        <f t="shared" si="3"/>
        <v>0.45833333333333359</v>
      </c>
      <c r="V20" s="174">
        <f t="shared" si="4"/>
        <v>0</v>
      </c>
      <c r="W20" s="174">
        <f t="shared" si="5"/>
        <v>0.45833333333333359</v>
      </c>
      <c r="X20" s="69"/>
      <c r="Y20" s="62"/>
      <c r="Z20" s="175">
        <f>SUM(($J$13+C20)+($L$13-E19))</f>
        <v>0.57291666666666696</v>
      </c>
      <c r="AB20" s="176"/>
    </row>
    <row r="21" spans="1:28">
      <c r="A21" s="4"/>
      <c r="B21" s="59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</v>
      </c>
      <c r="T21" s="173">
        <f t="shared" si="2"/>
        <v>0</v>
      </c>
      <c r="U21" s="68">
        <f t="shared" si="3"/>
        <v>1</v>
      </c>
      <c r="V21" s="174">
        <f t="shared" si="4"/>
        <v>0</v>
      </c>
      <c r="W21" s="174">
        <f t="shared" si="5"/>
        <v>1</v>
      </c>
      <c r="X21" s="69"/>
      <c r="Y21" s="62"/>
      <c r="Z21" s="175">
        <v>0</v>
      </c>
      <c r="AB21" s="176"/>
    </row>
    <row r="22" spans="1:28">
      <c r="A22" s="4"/>
      <c r="B22" s="174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</v>
      </c>
      <c r="T22" s="173">
        <f t="shared" si="2"/>
        <v>0</v>
      </c>
      <c r="U22" s="68">
        <f t="shared" si="3"/>
        <v>1</v>
      </c>
      <c r="V22" s="174">
        <f t="shared" si="4"/>
        <v>0</v>
      </c>
      <c r="W22" s="174">
        <f t="shared" si="5"/>
        <v>1</v>
      </c>
      <c r="X22" s="69"/>
      <c r="Y22" s="6"/>
      <c r="Z22" s="187">
        <f>SUM(($J$13+C22)+($L$13-E21))</f>
        <v>1</v>
      </c>
      <c r="AB22" s="176"/>
    </row>
    <row r="23" spans="1:28">
      <c r="A23" s="4"/>
      <c r="B23" s="4"/>
      <c r="C23" s="81" t="s">
        <v>158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38.166666666666629</v>
      </c>
      <c r="T23" s="77">
        <f>SUM(T16:T22)</f>
        <v>35.66666666666665</v>
      </c>
      <c r="U23" s="6"/>
      <c r="V23" s="4"/>
      <c r="W23" s="78">
        <f>SUM(W16:W22)*24</f>
        <v>129.83333333333337</v>
      </c>
      <c r="X23" s="79"/>
      <c r="Y23" s="79"/>
      <c r="Z23" s="19"/>
    </row>
    <row r="24" spans="1:28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A25" s="4"/>
      <c r="B25" s="4"/>
      <c r="C25" s="8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>
      <c r="A26" s="4"/>
      <c r="B26" s="4"/>
      <c r="C26" s="35" t="s">
        <v>90</v>
      </c>
      <c r="D26" s="4"/>
      <c r="E26" s="4"/>
      <c r="F26" s="4"/>
      <c r="G26" s="4"/>
      <c r="H26" s="4"/>
      <c r="I26" s="4"/>
      <c r="J26" s="4"/>
      <c r="K26" s="4"/>
      <c r="L26" s="4"/>
      <c r="M26" s="3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8" hidden="1">
      <c r="A27" s="4"/>
      <c r="B27" s="4"/>
      <c r="C27" s="4"/>
      <c r="D27" s="4"/>
      <c r="E27" s="4"/>
      <c r="F27" s="4"/>
      <c r="G27" s="4"/>
      <c r="H27" s="4"/>
      <c r="I27" s="4"/>
      <c r="J27" s="36">
        <v>0</v>
      </c>
      <c r="K27" s="4"/>
      <c r="L27" s="36">
        <v>1</v>
      </c>
      <c r="M27" s="3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8">
      <c r="A28" s="4"/>
      <c r="B28" s="37"/>
      <c r="C28" s="164"/>
      <c r="D28" s="38"/>
      <c r="E28" s="39" t="s">
        <v>91</v>
      </c>
      <c r="F28" s="40"/>
      <c r="G28" s="41"/>
      <c r="H28" s="42" t="s">
        <v>92</v>
      </c>
      <c r="I28" s="40"/>
      <c r="J28" s="43"/>
      <c r="K28" s="43" t="s">
        <v>93</v>
      </c>
      <c r="L28" s="44"/>
      <c r="M28" s="165"/>
      <c r="N28" s="43" t="s">
        <v>93</v>
      </c>
      <c r="O28" s="43"/>
      <c r="P28" s="165"/>
      <c r="Q28" s="43" t="s">
        <v>94</v>
      </c>
      <c r="R28" s="43"/>
      <c r="S28" s="166" t="s">
        <v>95</v>
      </c>
      <c r="T28" s="45" t="s">
        <v>96</v>
      </c>
      <c r="U28" s="164"/>
      <c r="V28" s="39" t="s">
        <v>97</v>
      </c>
      <c r="W28" s="45"/>
      <c r="X28" s="10"/>
      <c r="Y28" s="10"/>
      <c r="Z28" s="46" t="s">
        <v>98</v>
      </c>
      <c r="AB28" s="47" t="s">
        <v>83</v>
      </c>
    </row>
    <row r="29" spans="1:28">
      <c r="A29" s="4"/>
      <c r="B29" s="48" t="s">
        <v>99</v>
      </c>
      <c r="C29" s="167"/>
      <c r="D29" s="49" t="s">
        <v>100</v>
      </c>
      <c r="E29" s="50"/>
      <c r="F29" s="168" t="s">
        <v>101</v>
      </c>
      <c r="G29" s="51" t="s">
        <v>102</v>
      </c>
      <c r="H29" s="51"/>
      <c r="I29" s="52" t="s">
        <v>102</v>
      </c>
      <c r="J29" s="169" t="s">
        <v>102</v>
      </c>
      <c r="K29" s="53"/>
      <c r="L29" s="53" t="s">
        <v>102</v>
      </c>
      <c r="M29" s="169" t="s">
        <v>102</v>
      </c>
      <c r="N29" s="53"/>
      <c r="O29" s="53" t="s">
        <v>102</v>
      </c>
      <c r="P29" s="169" t="s">
        <v>102</v>
      </c>
      <c r="Q29" s="53"/>
      <c r="R29" s="54" t="s">
        <v>102</v>
      </c>
      <c r="S29" s="48" t="s">
        <v>103</v>
      </c>
      <c r="T29" s="170" t="s">
        <v>104</v>
      </c>
      <c r="U29" s="170" t="s">
        <v>105</v>
      </c>
      <c r="V29" s="170" t="s">
        <v>106</v>
      </c>
      <c r="W29" s="170" t="s">
        <v>107</v>
      </c>
      <c r="X29" s="55"/>
      <c r="Y29" s="56"/>
      <c r="Z29" s="115" t="s">
        <v>108</v>
      </c>
      <c r="AB29" s="58"/>
    </row>
    <row r="30" spans="1:28">
      <c r="A30" s="4"/>
      <c r="B30" s="174" t="s">
        <v>109</v>
      </c>
      <c r="C30" s="172">
        <v>0.29513888888888901</v>
      </c>
      <c r="D30" s="71" t="s">
        <v>110</v>
      </c>
      <c r="E30" s="50">
        <v>0.72569444444444398</v>
      </c>
      <c r="F30" s="177">
        <f t="shared" ref="F30:F36" si="6">(E30-C30)</f>
        <v>0.43055555555555497</v>
      </c>
      <c r="G30" s="71"/>
      <c r="H30" s="71" t="s">
        <v>110</v>
      </c>
      <c r="I30" s="72"/>
      <c r="J30" s="70"/>
      <c r="K30" s="70" t="s">
        <v>110</v>
      </c>
      <c r="L30" s="66"/>
      <c r="M30" s="171">
        <v>0.5</v>
      </c>
      <c r="N30" s="70" t="s">
        <v>110</v>
      </c>
      <c r="O30" s="70">
        <v>0.58333333333333304</v>
      </c>
      <c r="P30" s="171"/>
      <c r="Q30" s="70" t="s">
        <v>110</v>
      </c>
      <c r="R30" s="66"/>
      <c r="S30" s="172">
        <f t="shared" ref="S30:S36" si="7">(F30-((I30-G30)))</f>
        <v>0.43055555555555497</v>
      </c>
      <c r="T30" s="173">
        <f t="shared" ref="T30:T36" si="8">(F30-((I30-G30)+(L30-J30)+(O30-M30)+(R30-P30)))*24</f>
        <v>8.3333333333333268</v>
      </c>
      <c r="U30" s="73">
        <f t="shared" ref="U30:U36" si="9">(($J$13+C30)+($L$13-E30))</f>
        <v>0.56944444444444509</v>
      </c>
      <c r="V30" s="174">
        <f t="shared" ref="V30:V36" si="10">(I30-G30)</f>
        <v>0</v>
      </c>
      <c r="W30" s="174">
        <f t="shared" ref="W30:W36" si="11">(V30+U30)</f>
        <v>0.56944444444444509</v>
      </c>
      <c r="X30" s="69"/>
      <c r="Y30" s="62"/>
      <c r="Z30" s="175">
        <f>SUM(($J$13+C30)+($L$13-E26))</f>
        <v>1.2951388888888891</v>
      </c>
      <c r="AB30" s="176"/>
    </row>
    <row r="31" spans="1:28">
      <c r="A31" s="4"/>
      <c r="B31" s="59" t="s">
        <v>111</v>
      </c>
      <c r="C31" s="60">
        <v>0.34375</v>
      </c>
      <c r="D31" s="61" t="s">
        <v>110</v>
      </c>
      <c r="E31" s="62">
        <v>0.61805555555555602</v>
      </c>
      <c r="F31" s="63">
        <f t="shared" si="6"/>
        <v>0.27430555555555602</v>
      </c>
      <c r="G31" s="61"/>
      <c r="H31" s="61" t="s">
        <v>110</v>
      </c>
      <c r="I31" s="64"/>
      <c r="J31" s="70"/>
      <c r="K31" s="65" t="s">
        <v>110</v>
      </c>
      <c r="L31" s="66"/>
      <c r="M31" s="171"/>
      <c r="N31" s="65" t="s">
        <v>110</v>
      </c>
      <c r="O31" s="70"/>
      <c r="P31" s="67">
        <v>0.46527777777777801</v>
      </c>
      <c r="Q31" s="65" t="s">
        <v>110</v>
      </c>
      <c r="R31" s="66">
        <v>0.48611111111111099</v>
      </c>
      <c r="S31" s="172">
        <f t="shared" si="7"/>
        <v>0.27430555555555602</v>
      </c>
      <c r="T31" s="173">
        <f t="shared" si="8"/>
        <v>6.0833333333333535</v>
      </c>
      <c r="U31" s="68">
        <f t="shared" si="9"/>
        <v>0.72569444444444398</v>
      </c>
      <c r="V31" s="174">
        <f t="shared" si="10"/>
        <v>0</v>
      </c>
      <c r="W31" s="174">
        <f t="shared" si="11"/>
        <v>0.72569444444444398</v>
      </c>
      <c r="X31" s="69"/>
      <c r="Y31" s="62"/>
      <c r="Z31" s="175">
        <f t="shared" ref="Z31:Z36" si="12">SUM(($J$13+C31)+($L$13-E30))</f>
        <v>0.61805555555555602</v>
      </c>
      <c r="AB31" s="176"/>
    </row>
    <row r="32" spans="1:28">
      <c r="A32" s="4"/>
      <c r="B32" s="174" t="s">
        <v>112</v>
      </c>
      <c r="C32" s="60">
        <v>0.26041666666666702</v>
      </c>
      <c r="D32" s="61" t="s">
        <v>110</v>
      </c>
      <c r="E32" s="62">
        <v>0.70833333333333304</v>
      </c>
      <c r="F32" s="63">
        <f t="shared" si="6"/>
        <v>0.44791666666666602</v>
      </c>
      <c r="G32" s="61"/>
      <c r="H32" s="61" t="s">
        <v>110</v>
      </c>
      <c r="I32" s="64"/>
      <c r="J32" s="70"/>
      <c r="K32" s="70" t="s">
        <v>110</v>
      </c>
      <c r="L32" s="66"/>
      <c r="M32" s="171"/>
      <c r="N32" s="70" t="s">
        <v>110</v>
      </c>
      <c r="O32" s="70"/>
      <c r="P32" s="67">
        <v>0.46527777777777801</v>
      </c>
      <c r="Q32" s="65" t="s">
        <v>110</v>
      </c>
      <c r="R32" s="66">
        <v>0.48611111111111099</v>
      </c>
      <c r="S32" s="172">
        <f t="shared" si="7"/>
        <v>0.44791666666666602</v>
      </c>
      <c r="T32" s="173">
        <f t="shared" si="8"/>
        <v>10.249999999999993</v>
      </c>
      <c r="U32" s="68">
        <f t="shared" si="9"/>
        <v>0.55208333333333393</v>
      </c>
      <c r="V32" s="174">
        <f t="shared" si="10"/>
        <v>0</v>
      </c>
      <c r="W32" s="174">
        <f t="shared" si="11"/>
        <v>0.55208333333333393</v>
      </c>
      <c r="X32" s="69"/>
      <c r="Y32" s="62"/>
      <c r="Z32" s="175">
        <f t="shared" si="12"/>
        <v>0.64236111111111094</v>
      </c>
      <c r="AB32" s="176"/>
    </row>
    <row r="33" spans="1:28">
      <c r="A33" s="4"/>
      <c r="B33" s="174" t="s">
        <v>113</v>
      </c>
      <c r="C33" s="172">
        <v>0.46527777777777801</v>
      </c>
      <c r="D33" s="71" t="s">
        <v>110</v>
      </c>
      <c r="E33" s="71">
        <v>0.67361111111111105</v>
      </c>
      <c r="F33" s="63">
        <f t="shared" si="6"/>
        <v>0.20833333333333304</v>
      </c>
      <c r="G33" s="61"/>
      <c r="H33" s="61" t="s">
        <v>110</v>
      </c>
      <c r="I33" s="64"/>
      <c r="J33" s="70"/>
      <c r="K33" s="70" t="s">
        <v>110</v>
      </c>
      <c r="L33" s="66"/>
      <c r="M33" s="171"/>
      <c r="N33" s="70" t="s">
        <v>110</v>
      </c>
      <c r="O33" s="70"/>
      <c r="P33" s="67"/>
      <c r="Q33" s="65" t="s">
        <v>110</v>
      </c>
      <c r="R33" s="66"/>
      <c r="S33" s="172">
        <f t="shared" si="7"/>
        <v>0.20833333333333304</v>
      </c>
      <c r="T33" s="173">
        <f t="shared" si="8"/>
        <v>4.9999999999999929</v>
      </c>
      <c r="U33" s="68">
        <f t="shared" si="9"/>
        <v>0.79166666666666696</v>
      </c>
      <c r="V33" s="174">
        <f t="shared" si="10"/>
        <v>0</v>
      </c>
      <c r="W33" s="174">
        <f t="shared" si="11"/>
        <v>0.79166666666666696</v>
      </c>
      <c r="X33" s="69"/>
      <c r="Y33" s="62"/>
      <c r="Z33" s="175">
        <f t="shared" si="12"/>
        <v>0.75694444444444497</v>
      </c>
      <c r="AB33" s="176"/>
    </row>
    <row r="34" spans="1:28">
      <c r="A34" s="4"/>
      <c r="B34" s="174" t="s">
        <v>159</v>
      </c>
      <c r="C34" s="60">
        <v>0.24652777777777801</v>
      </c>
      <c r="D34" s="61" t="s">
        <v>110</v>
      </c>
      <c r="E34" s="62">
        <v>0.82986111111111105</v>
      </c>
      <c r="F34" s="177">
        <f t="shared" si="6"/>
        <v>0.58333333333333304</v>
      </c>
      <c r="G34" s="71"/>
      <c r="H34" s="71" t="s">
        <v>110</v>
      </c>
      <c r="I34" s="72"/>
      <c r="J34" s="70"/>
      <c r="K34" s="70" t="s">
        <v>110</v>
      </c>
      <c r="L34" s="66"/>
      <c r="M34" s="171"/>
      <c r="N34" s="70" t="s">
        <v>110</v>
      </c>
      <c r="O34" s="70"/>
      <c r="P34" s="67"/>
      <c r="Q34" s="65" t="s">
        <v>110</v>
      </c>
      <c r="R34" s="66"/>
      <c r="S34" s="172">
        <f t="shared" si="7"/>
        <v>0.58333333333333304</v>
      </c>
      <c r="T34" s="173">
        <f t="shared" si="8"/>
        <v>13.999999999999993</v>
      </c>
      <c r="U34" s="68">
        <f t="shared" si="9"/>
        <v>0.41666666666666696</v>
      </c>
      <c r="V34" s="174">
        <f t="shared" si="10"/>
        <v>0</v>
      </c>
      <c r="W34" s="174">
        <f t="shared" si="11"/>
        <v>0.41666666666666696</v>
      </c>
      <c r="X34" s="69"/>
      <c r="Y34" s="62"/>
      <c r="Z34" s="175">
        <f t="shared" si="12"/>
        <v>0.57291666666666696</v>
      </c>
      <c r="AB34" s="176"/>
    </row>
    <row r="35" spans="1:28">
      <c r="A35" s="4"/>
      <c r="B35" s="59" t="s">
        <v>160</v>
      </c>
      <c r="C35" s="74">
        <v>0.37152777777777801</v>
      </c>
      <c r="D35" s="61" t="s">
        <v>110</v>
      </c>
      <c r="E35" s="62">
        <v>0.89583333333333304</v>
      </c>
      <c r="F35" s="63">
        <f t="shared" si="6"/>
        <v>0.52430555555555503</v>
      </c>
      <c r="G35" s="61"/>
      <c r="H35" s="61" t="s">
        <v>110</v>
      </c>
      <c r="I35" s="64"/>
      <c r="J35" s="65"/>
      <c r="K35" s="65" t="s">
        <v>110</v>
      </c>
      <c r="L35" s="75"/>
      <c r="M35" s="67">
        <v>0.58333333333333304</v>
      </c>
      <c r="N35" s="65" t="s">
        <v>110</v>
      </c>
      <c r="O35" s="65">
        <v>0.625</v>
      </c>
      <c r="P35" s="67">
        <v>0.75347222222222199</v>
      </c>
      <c r="Q35" s="65" t="s">
        <v>110</v>
      </c>
      <c r="R35" s="66">
        <v>0.79166666666666696</v>
      </c>
      <c r="S35" s="172">
        <f t="shared" si="7"/>
        <v>0.52430555555555503</v>
      </c>
      <c r="T35" s="173">
        <f t="shared" si="8"/>
        <v>10.666666666666634</v>
      </c>
      <c r="U35" s="68">
        <f t="shared" si="9"/>
        <v>0.47569444444444497</v>
      </c>
      <c r="V35" s="174">
        <f t="shared" si="10"/>
        <v>0</v>
      </c>
      <c r="W35" s="174">
        <f t="shared" si="11"/>
        <v>0.47569444444444497</v>
      </c>
      <c r="X35" s="69"/>
      <c r="Y35" s="62"/>
      <c r="Z35" s="175">
        <f t="shared" si="12"/>
        <v>0.54166666666666696</v>
      </c>
      <c r="AB35" s="176"/>
    </row>
    <row r="36" spans="1:28">
      <c r="A36" s="4"/>
      <c r="B36" s="174" t="s">
        <v>118</v>
      </c>
      <c r="C36" s="74">
        <v>0.35763888888888901</v>
      </c>
      <c r="D36" s="61" t="s">
        <v>110</v>
      </c>
      <c r="E36" s="61">
        <v>0.60763888888888884</v>
      </c>
      <c r="F36" s="63">
        <f t="shared" si="6"/>
        <v>0.24999999999999983</v>
      </c>
      <c r="G36" s="61"/>
      <c r="H36" s="61" t="s">
        <v>110</v>
      </c>
      <c r="I36" s="64"/>
      <c r="J36" s="70"/>
      <c r="K36" s="70" t="s">
        <v>110</v>
      </c>
      <c r="L36" s="66"/>
      <c r="M36" s="171"/>
      <c r="N36" s="70" t="s">
        <v>110</v>
      </c>
      <c r="O36" s="70"/>
      <c r="P36" s="171"/>
      <c r="Q36" s="70" t="s">
        <v>110</v>
      </c>
      <c r="R36" s="66"/>
      <c r="S36" s="172">
        <f t="shared" si="7"/>
        <v>0.24999999999999983</v>
      </c>
      <c r="T36" s="173">
        <f t="shared" si="8"/>
        <v>5.9999999999999964</v>
      </c>
      <c r="U36" s="68">
        <f t="shared" si="9"/>
        <v>0.75000000000000022</v>
      </c>
      <c r="V36" s="174">
        <f t="shared" si="10"/>
        <v>0</v>
      </c>
      <c r="W36" s="174">
        <f t="shared" si="11"/>
        <v>0.75000000000000022</v>
      </c>
      <c r="X36" s="69"/>
      <c r="Y36" s="6"/>
      <c r="Z36" s="187">
        <f t="shared" si="12"/>
        <v>0.46180555555555597</v>
      </c>
      <c r="AB36" s="176"/>
    </row>
    <row r="37" spans="1:28">
      <c r="A37" s="4"/>
      <c r="B37" s="4"/>
      <c r="C37" s="81" t="s">
        <v>158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76">
        <f>SUM(S30:S36)*24</f>
        <v>65.249999999999957</v>
      </c>
      <c r="T37" s="77">
        <f>SUM(T30:T36)</f>
        <v>60.333333333333286</v>
      </c>
      <c r="U37" s="6"/>
      <c r="V37" s="4"/>
      <c r="W37" s="78">
        <f>SUM(W30:W36)*24</f>
        <v>102.75000000000006</v>
      </c>
      <c r="X37" s="79"/>
      <c r="Y37" s="79"/>
      <c r="Z37" s="19"/>
    </row>
    <row r="38" spans="1:28">
      <c r="A38" s="4"/>
      <c r="B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6"/>
      <c r="U38" s="6"/>
      <c r="V38" s="4"/>
      <c r="W38" s="4"/>
      <c r="X38" s="4"/>
      <c r="Y38" s="4"/>
      <c r="Z38" s="4"/>
    </row>
    <row r="39" spans="1:28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</row>
    <row r="40" spans="1:28">
      <c r="A40" s="4"/>
      <c r="B40" s="166" t="s">
        <v>145</v>
      </c>
      <c r="C40" s="172">
        <v>0.25694444444444398</v>
      </c>
      <c r="D40" s="71" t="s">
        <v>110</v>
      </c>
      <c r="E40" s="50">
        <v>0.82638888888888895</v>
      </c>
      <c r="F40" s="177">
        <f>(E40-C40)</f>
        <v>0.56944444444444497</v>
      </c>
      <c r="G40" s="71"/>
      <c r="H40" s="71" t="s">
        <v>110</v>
      </c>
      <c r="I40" s="72"/>
      <c r="J40" s="70"/>
      <c r="K40" s="70" t="s">
        <v>110</v>
      </c>
      <c r="L40" s="66"/>
      <c r="M40" s="171"/>
      <c r="N40" s="70" t="s">
        <v>110</v>
      </c>
      <c r="O40" s="70"/>
      <c r="P40" s="171"/>
      <c r="Q40" s="70" t="s">
        <v>110</v>
      </c>
      <c r="R40" s="66"/>
      <c r="S40" s="172">
        <f>(F40-((I40-G40)))</f>
        <v>0.56944444444444497</v>
      </c>
      <c r="T40" s="173">
        <f>(F40-((I40-G40)+(L40-J40)+(O40-M40)+(R40-P40)))*24</f>
        <v>13.666666666666679</v>
      </c>
      <c r="U40" s="73">
        <f>(($J$13+C40)+($L$13-E40))</f>
        <v>0.43055555555555503</v>
      </c>
      <c r="V40" s="174">
        <f>(I40-G40)</f>
        <v>0</v>
      </c>
      <c r="W40" s="174">
        <f>(V40+U40)</f>
        <v>0.43055555555555503</v>
      </c>
      <c r="X40" s="69"/>
      <c r="Y40" s="62"/>
      <c r="Z40" s="175">
        <v>0.47222222222222199</v>
      </c>
      <c r="AB40" s="176"/>
    </row>
    <row r="41" spans="1:28">
      <c r="A41" s="4"/>
      <c r="B41" s="166" t="s">
        <v>161</v>
      </c>
      <c r="C41" s="172">
        <v>0.34375</v>
      </c>
      <c r="D41" s="71" t="s">
        <v>110</v>
      </c>
      <c r="E41" s="50">
        <v>0.64930555555555602</v>
      </c>
      <c r="F41" s="177">
        <f>(E41-C41)</f>
        <v>0.30555555555555602</v>
      </c>
      <c r="G41" s="71"/>
      <c r="H41" s="71" t="s">
        <v>110</v>
      </c>
      <c r="I41" s="72"/>
      <c r="J41" s="70"/>
      <c r="K41" s="70" t="s">
        <v>110</v>
      </c>
      <c r="L41" s="66"/>
      <c r="M41" s="171"/>
      <c r="N41" s="70" t="s">
        <v>110</v>
      </c>
      <c r="O41" s="70"/>
      <c r="P41" s="171">
        <v>0.46527777777777801</v>
      </c>
      <c r="Q41" s="70" t="s">
        <v>110</v>
      </c>
      <c r="R41" s="66">
        <v>0.48611111111111099</v>
      </c>
      <c r="S41" s="172">
        <f>(F41-((I41-G41)))</f>
        <v>0.30555555555555602</v>
      </c>
      <c r="T41" s="173">
        <f>(F41-((I41-G41)+(L41-J41)+(O41-M41)+(R41-P41)))*24</f>
        <v>6.8333333333333535</v>
      </c>
      <c r="U41" s="73">
        <f>(($J$13+C41)+($L$13-E41))</f>
        <v>0.69444444444444398</v>
      </c>
      <c r="V41" s="174">
        <f>(I41-G41)</f>
        <v>0</v>
      </c>
      <c r="W41" s="174">
        <f>(V41+U41)</f>
        <v>0.69444444444444398</v>
      </c>
      <c r="X41" s="69"/>
      <c r="Y41" s="62"/>
      <c r="Z41" s="175">
        <f>SUM(($J$13+C41)+($L$13-E30))</f>
        <v>0.61805555555555602</v>
      </c>
      <c r="AB41" s="176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74"/>
  <sheetViews>
    <sheetView topLeftCell="A6" zoomScaleNormal="100" workbookViewId="0">
      <selection activeCell="E33" sqref="E3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6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162</v>
      </c>
      <c r="P5" s="6"/>
      <c r="Q5" s="4"/>
      <c r="R5" s="11" t="s">
        <v>74</v>
      </c>
      <c r="S5" s="13"/>
      <c r="T5" s="15" t="s">
        <v>163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164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>
        <v>0.30208333333333298</v>
      </c>
      <c r="D16" s="61" t="s">
        <v>110</v>
      </c>
      <c r="E16" s="62">
        <v>0.85763888888888895</v>
      </c>
      <c r="F16" s="63">
        <f t="shared" ref="F16:F22" si="0">(E16-C16)</f>
        <v>0.55555555555555602</v>
      </c>
      <c r="G16" s="61"/>
      <c r="H16" s="61" t="s">
        <v>110</v>
      </c>
      <c r="I16" s="64"/>
      <c r="J16" s="65"/>
      <c r="K16" s="65" t="s">
        <v>110</v>
      </c>
      <c r="L16" s="66"/>
      <c r="M16" s="171">
        <v>0.51736111111111105</v>
      </c>
      <c r="N16" s="65" t="s">
        <v>110</v>
      </c>
      <c r="O16" s="65">
        <v>0.64236111111111105</v>
      </c>
      <c r="P16" s="67"/>
      <c r="Q16" s="65" t="s">
        <v>110</v>
      </c>
      <c r="R16" s="66"/>
      <c r="S16" s="172">
        <f t="shared" ref="S16:S22" si="1">(F16-((I16-G16)))</f>
        <v>0.55555555555555602</v>
      </c>
      <c r="T16" s="173">
        <f t="shared" ref="T16:T22" si="2">(F16-((I16-G16)+(L16-J16)+(O16-M16)+(R16-P16)))*24</f>
        <v>10.333333333333345</v>
      </c>
      <c r="U16" s="68">
        <f t="shared" ref="U16:U22" si="3">(($J$13+C16)+($L$13-E16))</f>
        <v>0.44444444444444403</v>
      </c>
      <c r="V16" s="174">
        <f t="shared" ref="V16:V22" si="4">(I16-G16)</f>
        <v>0</v>
      </c>
      <c r="W16" s="174">
        <f t="shared" ref="W16:W22" si="5">(V16+U16)</f>
        <v>0.44444444444444403</v>
      </c>
      <c r="X16" s="69"/>
      <c r="Y16" s="62"/>
      <c r="Z16" s="175">
        <f>SUM(($J$13+C16)+($L$13-E22))</f>
        <v>0.43749999999999994</v>
      </c>
      <c r="AB16" s="176"/>
    </row>
    <row r="17" spans="1:28">
      <c r="A17" s="4"/>
      <c r="B17" s="188" t="s">
        <v>111</v>
      </c>
      <c r="C17" s="167"/>
      <c r="D17" s="71" t="s">
        <v>110</v>
      </c>
      <c r="E17" s="50"/>
      <c r="F17" s="177">
        <f t="shared" si="0"/>
        <v>0</v>
      </c>
      <c r="G17" s="71"/>
      <c r="H17" s="71" t="s">
        <v>110</v>
      </c>
      <c r="I17" s="72"/>
      <c r="J17" s="70"/>
      <c r="K17" s="70" t="s">
        <v>110</v>
      </c>
      <c r="L17" s="66"/>
      <c r="M17" s="171"/>
      <c r="N17" s="70" t="s">
        <v>110</v>
      </c>
      <c r="O17" s="70"/>
      <c r="P17" s="171"/>
      <c r="Q17" s="70" t="s">
        <v>110</v>
      </c>
      <c r="R17" s="66"/>
      <c r="S17" s="172">
        <f t="shared" si="1"/>
        <v>0</v>
      </c>
      <c r="T17" s="173">
        <f t="shared" si="2"/>
        <v>0</v>
      </c>
      <c r="U17" s="73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>SUM(($J$13+C17)+($L$13-E12))</f>
        <v>1</v>
      </c>
      <c r="AB17" s="176"/>
    </row>
    <row r="18" spans="1:28">
      <c r="A18" s="4"/>
      <c r="B18" s="188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171"/>
      <c r="N18" s="65" t="s">
        <v>110</v>
      </c>
      <c r="O18" s="70"/>
      <c r="P18" s="171"/>
      <c r="Q18" s="70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>SUM(($J$13+C18)+($L$13-E17))</f>
        <v>1</v>
      </c>
      <c r="AB18" s="176"/>
    </row>
    <row r="19" spans="1:28">
      <c r="A19" s="4"/>
      <c r="B19" s="188" t="s">
        <v>113</v>
      </c>
      <c r="C19" s="167">
        <v>0.375</v>
      </c>
      <c r="D19" s="71" t="s">
        <v>110</v>
      </c>
      <c r="E19" s="50">
        <v>0.85069444444444398</v>
      </c>
      <c r="F19" s="177">
        <f t="shared" si="0"/>
        <v>0.47569444444444398</v>
      </c>
      <c r="G19" s="71"/>
      <c r="H19" s="71" t="s">
        <v>110</v>
      </c>
      <c r="I19" s="72"/>
      <c r="J19" s="70"/>
      <c r="K19" s="70" t="s">
        <v>110</v>
      </c>
      <c r="L19" s="66"/>
      <c r="M19" s="171">
        <v>0.59722222222222199</v>
      </c>
      <c r="N19" s="70" t="s">
        <v>110</v>
      </c>
      <c r="O19" s="70">
        <v>0.68402777777777801</v>
      </c>
      <c r="P19" s="171"/>
      <c r="Q19" s="70" t="s">
        <v>110</v>
      </c>
      <c r="R19" s="66"/>
      <c r="S19" s="172">
        <f t="shared" si="1"/>
        <v>0.47569444444444398</v>
      </c>
      <c r="T19" s="173">
        <f t="shared" si="2"/>
        <v>9.3333333333333108</v>
      </c>
      <c r="U19" s="73">
        <f t="shared" si="3"/>
        <v>0.52430555555555602</v>
      </c>
      <c r="V19" s="174">
        <f t="shared" si="4"/>
        <v>0</v>
      </c>
      <c r="W19" s="174">
        <f t="shared" si="5"/>
        <v>0.52430555555555602</v>
      </c>
      <c r="X19" s="69"/>
      <c r="Y19" s="62"/>
      <c r="Z19" s="175">
        <f>SUM(($J$13+C19)+($L$13-E18))</f>
        <v>1.375</v>
      </c>
      <c r="AB19" s="176"/>
    </row>
    <row r="20" spans="1:28">
      <c r="A20" s="4"/>
      <c r="B20" s="188" t="s">
        <v>159</v>
      </c>
      <c r="C20" s="60">
        <v>0.25347222222222199</v>
      </c>
      <c r="D20" s="61" t="s">
        <v>110</v>
      </c>
      <c r="E20" s="62">
        <v>0.88541666666666696</v>
      </c>
      <c r="F20" s="63">
        <f t="shared" si="0"/>
        <v>0.63194444444444497</v>
      </c>
      <c r="G20" s="61">
        <v>0.57291666666666696</v>
      </c>
      <c r="H20" s="61" t="s">
        <v>110</v>
      </c>
      <c r="I20" s="64">
        <v>0.62152777777777801</v>
      </c>
      <c r="J20" s="70"/>
      <c r="K20" s="65" t="s">
        <v>110</v>
      </c>
      <c r="L20" s="66"/>
      <c r="M20" s="171"/>
      <c r="N20" s="65" t="s">
        <v>110</v>
      </c>
      <c r="O20" s="70"/>
      <c r="P20" s="171"/>
      <c r="Q20" s="70" t="s">
        <v>110</v>
      </c>
      <c r="R20" s="66"/>
      <c r="S20" s="172">
        <f t="shared" si="1"/>
        <v>0.58333333333333393</v>
      </c>
      <c r="T20" s="173">
        <f t="shared" si="2"/>
        <v>14.000000000000014</v>
      </c>
      <c r="U20" s="68">
        <f t="shared" si="3"/>
        <v>0.36805555555555503</v>
      </c>
      <c r="V20" s="174">
        <f t="shared" si="4"/>
        <v>4.8611111111111049E-2</v>
      </c>
      <c r="W20" s="174">
        <f t="shared" si="5"/>
        <v>0.41666666666666607</v>
      </c>
      <c r="X20" s="69"/>
      <c r="Y20" s="62"/>
      <c r="Z20" s="175">
        <f>SUM(($J$13+C20)+($L$13-E19))</f>
        <v>0.40277777777777801</v>
      </c>
      <c r="AB20" s="176"/>
    </row>
    <row r="21" spans="1:28">
      <c r="A21" s="4"/>
      <c r="B21" s="116" t="s">
        <v>165</v>
      </c>
      <c r="C21" s="74">
        <v>0.27430555555555602</v>
      </c>
      <c r="D21" s="61" t="s">
        <v>110</v>
      </c>
      <c r="E21" s="62">
        <v>0.85763888888888895</v>
      </c>
      <c r="F21" s="63">
        <f t="shared" si="0"/>
        <v>0.58333333333333293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0.58333333333333293</v>
      </c>
      <c r="T21" s="173">
        <f t="shared" si="2"/>
        <v>13.999999999999989</v>
      </c>
      <c r="U21" s="68">
        <f t="shared" si="3"/>
        <v>0.41666666666666707</v>
      </c>
      <c r="V21" s="174">
        <f t="shared" si="4"/>
        <v>0</v>
      </c>
      <c r="W21" s="174">
        <f t="shared" si="5"/>
        <v>0.41666666666666707</v>
      </c>
      <c r="X21" s="69"/>
      <c r="Y21" s="62"/>
      <c r="Z21" s="175">
        <f>SUM(($J$13+C21)+($L$13-E20))</f>
        <v>0.38888888888888906</v>
      </c>
      <c r="AB21" s="176"/>
    </row>
    <row r="22" spans="1:28">
      <c r="A22" s="4"/>
      <c r="B22" s="188" t="s">
        <v>166</v>
      </c>
      <c r="C22" s="74">
        <v>0.32986111111111099</v>
      </c>
      <c r="D22" s="61" t="s">
        <v>110</v>
      </c>
      <c r="E22" s="62">
        <v>0.86458333333333304</v>
      </c>
      <c r="F22" s="63">
        <f t="shared" si="0"/>
        <v>0.5347222222222221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0.5347222222222221</v>
      </c>
      <c r="T22" s="173">
        <f t="shared" si="2"/>
        <v>12.83333333333333</v>
      </c>
      <c r="U22" s="68">
        <f t="shared" si="3"/>
        <v>0.46527777777777796</v>
      </c>
      <c r="V22" s="174">
        <f t="shared" si="4"/>
        <v>0</v>
      </c>
      <c r="W22" s="174">
        <f t="shared" si="5"/>
        <v>0.46527777777777796</v>
      </c>
      <c r="X22" s="69"/>
      <c r="Y22" s="6"/>
      <c r="Z22" s="187">
        <f>SUM(($J$13+C22)+($L$13-E21))</f>
        <v>0.47222222222222204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65.583333333333343</v>
      </c>
      <c r="T23" s="77">
        <f>SUM(T16:T22)</f>
        <v>60.499999999999986</v>
      </c>
      <c r="U23" s="6"/>
      <c r="V23" s="4"/>
      <c r="W23" s="78">
        <f>SUM(W16:W22)*24</f>
        <v>102.41666666666666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84"/>
      <c r="B26" s="193" t="s">
        <v>145</v>
      </c>
      <c r="C26" s="172">
        <v>0.33333333333333298</v>
      </c>
      <c r="D26" s="71" t="s">
        <v>110</v>
      </c>
      <c r="E26" s="50">
        <v>0.90625</v>
      </c>
      <c r="F26" s="177">
        <f t="shared" ref="F26:F43" si="6">(E26-C26)</f>
        <v>0.57291666666666696</v>
      </c>
      <c r="G26" s="71">
        <v>0.5</v>
      </c>
      <c r="H26" s="71" t="s">
        <v>110</v>
      </c>
      <c r="I26" s="72">
        <v>0.54166666666666696</v>
      </c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 t="shared" ref="S26:S43" si="7">(F26-((I26-G26)))</f>
        <v>0.53125</v>
      </c>
      <c r="T26" s="173">
        <f t="shared" ref="T26:T43" si="8">(F26-((I26-G26)+(L26-J26)+(O26-M26)+(R26-P26)))*24</f>
        <v>12.75</v>
      </c>
      <c r="U26" s="73">
        <f t="shared" ref="U26:U43" si="9">(($J$13+C26)+($L$13-E26))</f>
        <v>0.42708333333333298</v>
      </c>
      <c r="V26" s="174">
        <f t="shared" ref="V26:V43" si="10">(I26-G26)</f>
        <v>4.1666666666666963E-2</v>
      </c>
      <c r="W26" s="174">
        <f t="shared" ref="W26:W43" si="11">(V26+U26)</f>
        <v>0.46874999999999994</v>
      </c>
      <c r="X26" s="69"/>
      <c r="Y26" s="62"/>
      <c r="Z26" s="175">
        <f>SUM(($J$13+C26)+($L$13-E25))</f>
        <v>1.333333333333333</v>
      </c>
      <c r="AB26" s="176"/>
    </row>
    <row r="27" spans="1:28">
      <c r="A27" s="84"/>
      <c r="B27" s="193" t="s">
        <v>167</v>
      </c>
      <c r="C27" s="60">
        <v>0.29861111111111099</v>
      </c>
      <c r="D27" s="61" t="s">
        <v>110</v>
      </c>
      <c r="E27" s="62">
        <v>0.82638888888888895</v>
      </c>
      <c r="F27" s="63">
        <f t="shared" si="6"/>
        <v>0.5277777777777779</v>
      </c>
      <c r="G27" s="61"/>
      <c r="H27" s="61" t="s">
        <v>110</v>
      </c>
      <c r="I27" s="64"/>
      <c r="J27" s="70"/>
      <c r="K27" s="65" t="s">
        <v>110</v>
      </c>
      <c r="L27" s="66"/>
      <c r="M27" s="171"/>
      <c r="N27" s="65" t="s">
        <v>110</v>
      </c>
      <c r="O27" s="70"/>
      <c r="P27" s="171"/>
      <c r="Q27" s="70" t="s">
        <v>110</v>
      </c>
      <c r="R27" s="66"/>
      <c r="S27" s="172">
        <f t="shared" si="7"/>
        <v>0.5277777777777779</v>
      </c>
      <c r="T27" s="173">
        <f t="shared" si="8"/>
        <v>12.66666666666667</v>
      </c>
      <c r="U27" s="68">
        <f t="shared" si="9"/>
        <v>0.47222222222222204</v>
      </c>
      <c r="V27" s="174">
        <f t="shared" si="10"/>
        <v>0</v>
      </c>
      <c r="W27" s="174">
        <f t="shared" si="11"/>
        <v>0.47222222222222204</v>
      </c>
      <c r="X27" s="69"/>
      <c r="Y27" s="62"/>
      <c r="Z27" s="175">
        <f>SUM(($J$13+C27)+($L$13-E20))</f>
        <v>0.41319444444444403</v>
      </c>
      <c r="AB27" s="176"/>
    </row>
    <row r="28" spans="1:28">
      <c r="A28" s="84"/>
      <c r="B28" s="193" t="s">
        <v>149</v>
      </c>
      <c r="C28" s="167">
        <v>0.34027777777777801</v>
      </c>
      <c r="D28" s="71" t="s">
        <v>110</v>
      </c>
      <c r="E28" s="50">
        <v>0.8125</v>
      </c>
      <c r="F28" s="177">
        <f t="shared" si="6"/>
        <v>0.47222222222222199</v>
      </c>
      <c r="G28" s="71"/>
      <c r="H28" s="71" t="s">
        <v>110</v>
      </c>
      <c r="I28" s="72"/>
      <c r="J28" s="70"/>
      <c r="K28" s="70" t="s">
        <v>110</v>
      </c>
      <c r="L28" s="66"/>
      <c r="M28" s="171"/>
      <c r="N28" s="70" t="s">
        <v>110</v>
      </c>
      <c r="O28" s="70"/>
      <c r="P28" s="171"/>
      <c r="Q28" s="70" t="s">
        <v>110</v>
      </c>
      <c r="R28" s="66"/>
      <c r="S28" s="172">
        <f t="shared" si="7"/>
        <v>0.47222222222222199</v>
      </c>
      <c r="T28" s="173">
        <f t="shared" si="8"/>
        <v>11.333333333333329</v>
      </c>
      <c r="U28" s="73">
        <f t="shared" si="9"/>
        <v>0.52777777777777801</v>
      </c>
      <c r="V28" s="174">
        <f t="shared" si="10"/>
        <v>0</v>
      </c>
      <c r="W28" s="174">
        <f t="shared" si="11"/>
        <v>0.52777777777777801</v>
      </c>
      <c r="X28" s="69"/>
      <c r="Y28" s="62"/>
      <c r="Z28" s="175">
        <f>SUM(($J$13+C28)+($L$13-E20))</f>
        <v>0.45486111111111105</v>
      </c>
      <c r="AB28" s="176"/>
    </row>
    <row r="29" spans="1:28">
      <c r="A29" s="84"/>
      <c r="B29" s="193" t="s">
        <v>150</v>
      </c>
      <c r="C29" s="167">
        <v>0.34027777777777801</v>
      </c>
      <c r="D29" s="71" t="s">
        <v>110</v>
      </c>
      <c r="E29" s="50">
        <v>0.86458333333333304</v>
      </c>
      <c r="F29" s="177">
        <f t="shared" si="6"/>
        <v>0.52430555555555503</v>
      </c>
      <c r="G29" s="71"/>
      <c r="H29" s="71" t="s">
        <v>110</v>
      </c>
      <c r="I29" s="72"/>
      <c r="J29" s="70"/>
      <c r="K29" s="70" t="s">
        <v>110</v>
      </c>
      <c r="L29" s="66"/>
      <c r="M29" s="171"/>
      <c r="N29" s="70" t="s">
        <v>110</v>
      </c>
      <c r="O29" s="70"/>
      <c r="P29" s="171"/>
      <c r="Q29" s="70" t="s">
        <v>110</v>
      </c>
      <c r="R29" s="66"/>
      <c r="S29" s="172">
        <f t="shared" si="7"/>
        <v>0.52430555555555503</v>
      </c>
      <c r="T29" s="173">
        <f t="shared" si="8"/>
        <v>12.583333333333321</v>
      </c>
      <c r="U29" s="73">
        <f t="shared" si="9"/>
        <v>0.47569444444444497</v>
      </c>
      <c r="V29" s="174">
        <f t="shared" si="10"/>
        <v>0</v>
      </c>
      <c r="W29" s="174">
        <f t="shared" si="11"/>
        <v>0.47569444444444497</v>
      </c>
      <c r="X29" s="69"/>
      <c r="Y29" s="62"/>
      <c r="Z29" s="175">
        <f>SUM(($J$13+C29)+($L$13-E20))</f>
        <v>0.45486111111111105</v>
      </c>
      <c r="AB29" s="176"/>
    </row>
    <row r="30" spans="1:28">
      <c r="A30" s="84"/>
      <c r="B30" s="193" t="s">
        <v>168</v>
      </c>
      <c r="C30" s="167">
        <v>0.30208333333333298</v>
      </c>
      <c r="D30" s="71" t="s">
        <v>110</v>
      </c>
      <c r="E30" s="50">
        <v>0.85763888888888895</v>
      </c>
      <c r="F30" s="177">
        <f t="shared" si="6"/>
        <v>0.55555555555555602</v>
      </c>
      <c r="G30" s="71"/>
      <c r="H30" s="71" t="s">
        <v>110</v>
      </c>
      <c r="I30" s="72"/>
      <c r="J30" s="70"/>
      <c r="K30" s="70" t="s">
        <v>110</v>
      </c>
      <c r="L30" s="66"/>
      <c r="M30" s="171">
        <v>0.51736111111111105</v>
      </c>
      <c r="N30" s="70" t="s">
        <v>110</v>
      </c>
      <c r="O30" s="70">
        <v>0.64236111111111105</v>
      </c>
      <c r="P30" s="171"/>
      <c r="Q30" s="70" t="s">
        <v>110</v>
      </c>
      <c r="R30" s="66"/>
      <c r="S30" s="172">
        <f t="shared" si="7"/>
        <v>0.55555555555555602</v>
      </c>
      <c r="T30" s="173">
        <f t="shared" si="8"/>
        <v>10.333333333333345</v>
      </c>
      <c r="U30" s="73">
        <f t="shared" si="9"/>
        <v>0.44444444444444403</v>
      </c>
      <c r="V30" s="174">
        <f t="shared" si="10"/>
        <v>0</v>
      </c>
      <c r="W30" s="174">
        <f t="shared" si="11"/>
        <v>0.44444444444444403</v>
      </c>
      <c r="X30" s="69"/>
      <c r="Y30" s="62"/>
      <c r="Z30" s="175">
        <f>SUM(($J$13+C30)+($L$13-E21))</f>
        <v>0.44444444444444403</v>
      </c>
      <c r="AB30" s="176"/>
    </row>
    <row r="31" spans="1:28">
      <c r="A31" s="84"/>
      <c r="B31" s="193" t="s">
        <v>169</v>
      </c>
      <c r="C31" s="60">
        <v>0.6875</v>
      </c>
      <c r="D31" s="61" t="s">
        <v>110</v>
      </c>
      <c r="E31" s="62">
        <v>0.8125</v>
      </c>
      <c r="F31" s="63">
        <f t="shared" si="6"/>
        <v>0.125</v>
      </c>
      <c r="G31" s="61"/>
      <c r="H31" s="61" t="s">
        <v>110</v>
      </c>
      <c r="I31" s="64"/>
      <c r="J31" s="70"/>
      <c r="K31" s="65" t="s">
        <v>110</v>
      </c>
      <c r="L31" s="66"/>
      <c r="M31" s="171"/>
      <c r="N31" s="65" t="s">
        <v>110</v>
      </c>
      <c r="O31" s="70"/>
      <c r="P31" s="171"/>
      <c r="Q31" s="70" t="s">
        <v>110</v>
      </c>
      <c r="R31" s="66"/>
      <c r="S31" s="172">
        <f t="shared" si="7"/>
        <v>0.125</v>
      </c>
      <c r="T31" s="173">
        <f t="shared" si="8"/>
        <v>3</v>
      </c>
      <c r="U31" s="68">
        <f t="shared" si="9"/>
        <v>0.875</v>
      </c>
      <c r="V31" s="174">
        <f t="shared" si="10"/>
        <v>0</v>
      </c>
      <c r="W31" s="174">
        <f t="shared" si="11"/>
        <v>0.875</v>
      </c>
      <c r="X31" s="69"/>
      <c r="Y31" s="62"/>
      <c r="Z31" s="175">
        <f>SUM(($J$13+C31)+($L$13-E25))</f>
        <v>1.6875</v>
      </c>
      <c r="AB31" s="176"/>
    </row>
    <row r="32" spans="1:28">
      <c r="A32" s="84"/>
      <c r="B32" s="193" t="s">
        <v>170</v>
      </c>
      <c r="C32" s="60">
        <v>0.29861111111111099</v>
      </c>
      <c r="D32" s="61" t="s">
        <v>110</v>
      </c>
      <c r="E32" s="62">
        <v>0.82638888888888884</v>
      </c>
      <c r="F32" s="63">
        <f t="shared" si="6"/>
        <v>0.5277777777777779</v>
      </c>
      <c r="G32" s="61"/>
      <c r="H32" s="61" t="s">
        <v>110</v>
      </c>
      <c r="I32" s="64"/>
      <c r="J32" s="70"/>
      <c r="K32" s="65" t="s">
        <v>110</v>
      </c>
      <c r="L32" s="66"/>
      <c r="M32" s="171"/>
      <c r="N32" s="65" t="s">
        <v>110</v>
      </c>
      <c r="O32" s="70"/>
      <c r="P32" s="171"/>
      <c r="Q32" s="70" t="s">
        <v>110</v>
      </c>
      <c r="R32" s="66"/>
      <c r="S32" s="172">
        <f t="shared" si="7"/>
        <v>0.5277777777777779</v>
      </c>
      <c r="T32" s="173">
        <f t="shared" si="8"/>
        <v>12.66666666666667</v>
      </c>
      <c r="U32" s="68">
        <f t="shared" si="9"/>
        <v>0.47222222222222215</v>
      </c>
      <c r="V32" s="174">
        <f t="shared" si="10"/>
        <v>0</v>
      </c>
      <c r="W32" s="174">
        <f t="shared" si="11"/>
        <v>0.47222222222222215</v>
      </c>
      <c r="X32" s="69"/>
      <c r="Y32" s="62"/>
      <c r="Z32" s="175">
        <f>SUM(($J$13+C32)+($L$13-E20))</f>
        <v>0.41319444444444403</v>
      </c>
      <c r="AB32" s="176"/>
    </row>
    <row r="33" spans="1:28">
      <c r="A33" s="84"/>
      <c r="B33" s="193" t="s">
        <v>171</v>
      </c>
      <c r="C33" s="74">
        <v>0.28472222222222199</v>
      </c>
      <c r="D33" s="61" t="s">
        <v>110</v>
      </c>
      <c r="E33" s="62">
        <v>0.86805555555555602</v>
      </c>
      <c r="F33" s="63">
        <f t="shared" si="6"/>
        <v>0.58333333333333404</v>
      </c>
      <c r="G33" s="61"/>
      <c r="H33" s="61" t="s">
        <v>110</v>
      </c>
      <c r="I33" s="64"/>
      <c r="J33" s="70"/>
      <c r="K33" s="65" t="s">
        <v>110</v>
      </c>
      <c r="L33" s="66"/>
      <c r="M33" s="171"/>
      <c r="N33" s="65" t="s">
        <v>110</v>
      </c>
      <c r="O33" s="70"/>
      <c r="P33" s="171"/>
      <c r="Q33" s="70" t="s">
        <v>110</v>
      </c>
      <c r="R33" s="66"/>
      <c r="S33" s="172">
        <f t="shared" si="7"/>
        <v>0.58333333333333404</v>
      </c>
      <c r="T33" s="173">
        <f t="shared" si="8"/>
        <v>14.000000000000018</v>
      </c>
      <c r="U33" s="68">
        <f t="shared" si="9"/>
        <v>0.41666666666666596</v>
      </c>
      <c r="V33" s="174">
        <f t="shared" si="10"/>
        <v>0</v>
      </c>
      <c r="W33" s="174">
        <f t="shared" si="11"/>
        <v>0.41666666666666596</v>
      </c>
      <c r="X33" s="69"/>
      <c r="Y33" s="62"/>
      <c r="Z33" s="175">
        <f>SUM(($J$13+C33)+($L$13-E32))</f>
        <v>0.45833333333333315</v>
      </c>
      <c r="AB33" s="176"/>
    </row>
    <row r="34" spans="1:28">
      <c r="A34" s="84"/>
      <c r="B34" s="203">
        <v>3.5</v>
      </c>
      <c r="C34" s="74">
        <v>0.34027777777777801</v>
      </c>
      <c r="D34" s="61" t="s">
        <v>110</v>
      </c>
      <c r="E34" s="62">
        <v>0.86458333333333304</v>
      </c>
      <c r="F34" s="63">
        <f t="shared" si="6"/>
        <v>0.52430555555555503</v>
      </c>
      <c r="G34" s="61"/>
      <c r="H34" s="61"/>
      <c r="I34" s="64"/>
      <c r="J34" s="70"/>
      <c r="K34" s="65"/>
      <c r="L34" s="66"/>
      <c r="M34" s="171"/>
      <c r="N34" s="65"/>
      <c r="O34" s="70"/>
      <c r="P34" s="171"/>
      <c r="Q34" s="70"/>
      <c r="R34" s="66"/>
      <c r="S34" s="172">
        <f t="shared" si="7"/>
        <v>0.52430555555555503</v>
      </c>
      <c r="T34" s="173">
        <f t="shared" si="8"/>
        <v>12.583333333333321</v>
      </c>
      <c r="U34" s="68">
        <f t="shared" si="9"/>
        <v>0.47569444444444497</v>
      </c>
      <c r="V34" s="174">
        <f t="shared" si="10"/>
        <v>0</v>
      </c>
      <c r="W34" s="174">
        <f t="shared" si="11"/>
        <v>0.47569444444444497</v>
      </c>
      <c r="X34" s="69"/>
      <c r="Y34" s="62"/>
      <c r="Z34" s="175">
        <f>SUM(($J$13+C34)+($L$13-E33))</f>
        <v>0.47222222222222199</v>
      </c>
      <c r="AB34" s="176"/>
    </row>
    <row r="35" spans="1:28">
      <c r="A35" s="84"/>
      <c r="B35" s="193" t="s">
        <v>172</v>
      </c>
      <c r="C35" s="74">
        <v>0.57291666666666663</v>
      </c>
      <c r="D35" s="61" t="s">
        <v>110</v>
      </c>
      <c r="E35" s="62">
        <v>0.82638888888888895</v>
      </c>
      <c r="F35" s="63">
        <f t="shared" si="6"/>
        <v>0.25347222222222232</v>
      </c>
      <c r="G35" s="61"/>
      <c r="H35" s="61" t="s">
        <v>110</v>
      </c>
      <c r="I35" s="64"/>
      <c r="J35" s="70"/>
      <c r="K35" s="65" t="s">
        <v>110</v>
      </c>
      <c r="L35" s="66"/>
      <c r="M35" s="171"/>
      <c r="N35" s="65" t="s">
        <v>110</v>
      </c>
      <c r="O35" s="70"/>
      <c r="P35" s="171"/>
      <c r="Q35" s="70" t="s">
        <v>110</v>
      </c>
      <c r="R35" s="66"/>
      <c r="S35" s="172">
        <f t="shared" si="7"/>
        <v>0.25347222222222232</v>
      </c>
      <c r="T35" s="173">
        <f t="shared" si="8"/>
        <v>6.0833333333333357</v>
      </c>
      <c r="U35" s="68">
        <f t="shared" si="9"/>
        <v>0.74652777777777768</v>
      </c>
      <c r="V35" s="174">
        <f t="shared" si="10"/>
        <v>0</v>
      </c>
      <c r="W35" s="174">
        <f t="shared" si="11"/>
        <v>0.74652777777777768</v>
      </c>
      <c r="X35" s="69"/>
      <c r="Y35" s="62"/>
      <c r="Z35" s="175">
        <f>SUM(($J$13+C35)+($L$13-E15))</f>
        <v>1.5729166666666665</v>
      </c>
      <c r="AB35" s="176"/>
    </row>
    <row r="36" spans="1:28">
      <c r="A36" s="84"/>
      <c r="B36" s="193" t="s">
        <v>161</v>
      </c>
      <c r="C36" s="60">
        <v>0.24652777777777801</v>
      </c>
      <c r="D36" s="61" t="s">
        <v>110</v>
      </c>
      <c r="E36" s="62">
        <v>0.81597222222222199</v>
      </c>
      <c r="F36" s="63">
        <f t="shared" si="6"/>
        <v>0.56944444444444398</v>
      </c>
      <c r="G36" s="61">
        <v>0.43402777777777801</v>
      </c>
      <c r="H36" s="61" t="s">
        <v>110</v>
      </c>
      <c r="I36" s="64">
        <v>0.52083333333333304</v>
      </c>
      <c r="J36" s="70"/>
      <c r="K36" s="65" t="s">
        <v>110</v>
      </c>
      <c r="L36" s="66"/>
      <c r="M36" s="171"/>
      <c r="N36" s="65" t="s">
        <v>110</v>
      </c>
      <c r="O36" s="70"/>
      <c r="P36" s="171"/>
      <c r="Q36" s="70" t="s">
        <v>110</v>
      </c>
      <c r="R36" s="66"/>
      <c r="S36" s="172">
        <f t="shared" si="7"/>
        <v>0.48263888888888895</v>
      </c>
      <c r="T36" s="173">
        <f t="shared" si="8"/>
        <v>11.583333333333336</v>
      </c>
      <c r="U36" s="68">
        <f t="shared" si="9"/>
        <v>0.43055555555555602</v>
      </c>
      <c r="V36" s="174">
        <f t="shared" si="10"/>
        <v>8.6805555555555025E-2</v>
      </c>
      <c r="W36" s="174">
        <f t="shared" si="11"/>
        <v>0.51736111111111105</v>
      </c>
      <c r="X36" s="69"/>
      <c r="Y36" s="62"/>
      <c r="Z36" s="175">
        <f>SUM(($J$13+C36)+($L$13-E16))</f>
        <v>0.38888888888888906</v>
      </c>
      <c r="AB36" s="176"/>
    </row>
    <row r="37" spans="1:28">
      <c r="A37" s="84"/>
      <c r="B37" s="193" t="s">
        <v>173</v>
      </c>
      <c r="C37" s="60">
        <v>0.29861111111111099</v>
      </c>
      <c r="D37" s="61" t="s">
        <v>110</v>
      </c>
      <c r="E37" s="62">
        <v>0.85069444444444398</v>
      </c>
      <c r="F37" s="63">
        <f t="shared" si="6"/>
        <v>0.55208333333333304</v>
      </c>
      <c r="G37" s="61"/>
      <c r="H37" s="61" t="s">
        <v>110</v>
      </c>
      <c r="I37" s="64"/>
      <c r="J37" s="70"/>
      <c r="K37" s="65" t="s">
        <v>110</v>
      </c>
      <c r="L37" s="66"/>
      <c r="M37" s="171"/>
      <c r="N37" s="65" t="s">
        <v>110</v>
      </c>
      <c r="O37" s="70"/>
      <c r="P37" s="171"/>
      <c r="Q37" s="70" t="s">
        <v>110</v>
      </c>
      <c r="R37" s="66"/>
      <c r="S37" s="172">
        <f t="shared" si="7"/>
        <v>0.55208333333333304</v>
      </c>
      <c r="T37" s="173">
        <f t="shared" si="8"/>
        <v>13.249999999999993</v>
      </c>
      <c r="U37" s="68">
        <f t="shared" si="9"/>
        <v>0.44791666666666702</v>
      </c>
      <c r="V37" s="174">
        <f t="shared" si="10"/>
        <v>0</v>
      </c>
      <c r="W37" s="174">
        <f t="shared" si="11"/>
        <v>0.44791666666666702</v>
      </c>
      <c r="X37" s="69"/>
      <c r="Y37" s="62"/>
      <c r="Z37" s="175">
        <f>SUM(($J$13+C37)+($L$13-E20))</f>
        <v>0.41319444444444403</v>
      </c>
      <c r="AB37" s="176"/>
    </row>
    <row r="38" spans="1:28">
      <c r="A38" s="84"/>
      <c r="B38" s="193" t="s">
        <v>174</v>
      </c>
      <c r="C38" s="60">
        <v>0.25347222222222199</v>
      </c>
      <c r="D38" s="61" t="s">
        <v>110</v>
      </c>
      <c r="E38" s="62">
        <v>0.88541666666666696</v>
      </c>
      <c r="F38" s="63">
        <f t="shared" si="6"/>
        <v>0.63194444444444497</v>
      </c>
      <c r="G38" s="61">
        <v>0.57291666666666696</v>
      </c>
      <c r="H38" s="61" t="s">
        <v>110</v>
      </c>
      <c r="I38" s="64">
        <v>0.62152777777777801</v>
      </c>
      <c r="J38" s="70"/>
      <c r="K38" s="65" t="s">
        <v>110</v>
      </c>
      <c r="L38" s="66"/>
      <c r="M38" s="171"/>
      <c r="N38" s="65" t="s">
        <v>110</v>
      </c>
      <c r="O38" s="70"/>
      <c r="P38" s="171"/>
      <c r="Q38" s="70" t="s">
        <v>110</v>
      </c>
      <c r="R38" s="66"/>
      <c r="S38" s="172">
        <f t="shared" si="7"/>
        <v>0.58333333333333393</v>
      </c>
      <c r="T38" s="173">
        <f t="shared" si="8"/>
        <v>14.000000000000014</v>
      </c>
      <c r="U38" s="68">
        <f t="shared" si="9"/>
        <v>0.36805555555555503</v>
      </c>
      <c r="V38" s="174">
        <f t="shared" si="10"/>
        <v>4.8611111111111049E-2</v>
      </c>
      <c r="W38" s="174">
        <f t="shared" si="11"/>
        <v>0.41666666666666607</v>
      </c>
      <c r="X38" s="69"/>
      <c r="Y38" s="62"/>
      <c r="Z38" s="175">
        <f>SUM(($J$13+C38)+($L$13-E37))</f>
        <v>0.40277777777777801</v>
      </c>
      <c r="AB38" s="176"/>
    </row>
    <row r="39" spans="1:28">
      <c r="A39" s="84"/>
      <c r="B39" s="193" t="s">
        <v>175</v>
      </c>
      <c r="C39" s="60">
        <v>0.27083333333333298</v>
      </c>
      <c r="D39" s="61" t="s">
        <v>110</v>
      </c>
      <c r="E39" s="62">
        <v>0.85416666666666696</v>
      </c>
      <c r="F39" s="63">
        <f t="shared" si="6"/>
        <v>0.58333333333333393</v>
      </c>
      <c r="G39" s="61"/>
      <c r="H39" s="61" t="s">
        <v>110</v>
      </c>
      <c r="I39" s="64"/>
      <c r="J39" s="70"/>
      <c r="K39" s="65" t="s">
        <v>110</v>
      </c>
      <c r="L39" s="66"/>
      <c r="M39" s="171"/>
      <c r="N39" s="65" t="s">
        <v>110</v>
      </c>
      <c r="O39" s="70"/>
      <c r="P39" s="171"/>
      <c r="Q39" s="70" t="s">
        <v>110</v>
      </c>
      <c r="R39" s="66"/>
      <c r="S39" s="172">
        <f t="shared" si="7"/>
        <v>0.58333333333333393</v>
      </c>
      <c r="T39" s="173">
        <f t="shared" si="8"/>
        <v>14.000000000000014</v>
      </c>
      <c r="U39" s="68">
        <f t="shared" si="9"/>
        <v>0.41666666666666602</v>
      </c>
      <c r="V39" s="174">
        <f t="shared" si="10"/>
        <v>0</v>
      </c>
      <c r="W39" s="174">
        <f t="shared" si="11"/>
        <v>0.41666666666666602</v>
      </c>
      <c r="X39" s="69"/>
      <c r="Y39" s="62"/>
      <c r="Z39" s="175">
        <f>SUM(($J$13+C39)+($L$13-E38))</f>
        <v>0.38541666666666602</v>
      </c>
      <c r="AB39" s="176"/>
    </row>
    <row r="40" spans="1:28">
      <c r="A40" s="84"/>
      <c r="B40" s="193" t="s">
        <v>176</v>
      </c>
      <c r="C40" s="60">
        <v>0.32638888888888901</v>
      </c>
      <c r="D40" s="61" t="s">
        <v>110</v>
      </c>
      <c r="E40" s="62">
        <v>0.86458333333333304</v>
      </c>
      <c r="F40" s="63">
        <f t="shared" si="6"/>
        <v>0.53819444444444398</v>
      </c>
      <c r="G40" s="61"/>
      <c r="H40" s="61" t="s">
        <v>110</v>
      </c>
      <c r="I40" s="64"/>
      <c r="J40" s="70"/>
      <c r="K40" s="65" t="s">
        <v>110</v>
      </c>
      <c r="L40" s="66"/>
      <c r="M40" s="171"/>
      <c r="N40" s="65" t="s">
        <v>110</v>
      </c>
      <c r="O40" s="70"/>
      <c r="P40" s="171"/>
      <c r="Q40" s="70" t="s">
        <v>110</v>
      </c>
      <c r="R40" s="66"/>
      <c r="S40" s="172">
        <f t="shared" si="7"/>
        <v>0.53819444444444398</v>
      </c>
      <c r="T40" s="173">
        <f t="shared" si="8"/>
        <v>12.916666666666655</v>
      </c>
      <c r="U40" s="68">
        <f t="shared" si="9"/>
        <v>0.46180555555555597</v>
      </c>
      <c r="V40" s="174">
        <f t="shared" si="10"/>
        <v>0</v>
      </c>
      <c r="W40" s="174">
        <f t="shared" si="11"/>
        <v>0.46180555555555597</v>
      </c>
      <c r="X40" s="69"/>
      <c r="Y40" s="62"/>
      <c r="Z40" s="175">
        <f>SUM(($J$13+C40)+($L$13-E39))</f>
        <v>0.47222222222222204</v>
      </c>
      <c r="AB40" s="176"/>
    </row>
    <row r="41" spans="1:28">
      <c r="A41" s="84"/>
      <c r="B41" s="193" t="s">
        <v>177</v>
      </c>
      <c r="C41" s="60">
        <v>0.29861111111111099</v>
      </c>
      <c r="D41" s="61" t="s">
        <v>110</v>
      </c>
      <c r="E41" s="62">
        <v>0.8125</v>
      </c>
      <c r="F41" s="63">
        <f t="shared" si="6"/>
        <v>0.51388888888888906</v>
      </c>
      <c r="G41" s="61"/>
      <c r="H41" s="61" t="s">
        <v>110</v>
      </c>
      <c r="I41" s="64"/>
      <c r="J41" s="70"/>
      <c r="K41" s="65" t="s">
        <v>110</v>
      </c>
      <c r="L41" s="66"/>
      <c r="M41" s="171"/>
      <c r="N41" s="65" t="s">
        <v>110</v>
      </c>
      <c r="O41" s="70"/>
      <c r="P41" s="171"/>
      <c r="Q41" s="70" t="s">
        <v>110</v>
      </c>
      <c r="R41" s="66"/>
      <c r="S41" s="172">
        <f t="shared" si="7"/>
        <v>0.51388888888888906</v>
      </c>
      <c r="T41" s="173">
        <f t="shared" si="8"/>
        <v>12.333333333333337</v>
      </c>
      <c r="U41" s="68">
        <f t="shared" si="9"/>
        <v>0.48611111111111099</v>
      </c>
      <c r="V41" s="174">
        <f t="shared" si="10"/>
        <v>0</v>
      </c>
      <c r="W41" s="174">
        <f t="shared" si="11"/>
        <v>0.48611111111111099</v>
      </c>
      <c r="X41" s="69"/>
      <c r="Y41" s="62"/>
      <c r="Z41" s="175">
        <f>SUM(($J$13+C41)+($L$13-E19))</f>
        <v>0.44791666666666702</v>
      </c>
      <c r="AB41" s="176"/>
    </row>
    <row r="42" spans="1:28">
      <c r="A42" s="84"/>
      <c r="B42" s="193" t="s">
        <v>178</v>
      </c>
      <c r="C42" s="60">
        <v>0.34027777777777801</v>
      </c>
      <c r="D42" s="61" t="s">
        <v>110</v>
      </c>
      <c r="E42" s="62">
        <v>0.875</v>
      </c>
      <c r="F42" s="63">
        <f t="shared" si="6"/>
        <v>0.53472222222222199</v>
      </c>
      <c r="G42" s="61"/>
      <c r="H42" s="61" t="s">
        <v>110</v>
      </c>
      <c r="I42" s="64"/>
      <c r="J42" s="70"/>
      <c r="K42" s="65" t="s">
        <v>110</v>
      </c>
      <c r="L42" s="66"/>
      <c r="M42" s="171"/>
      <c r="N42" s="65" t="s">
        <v>110</v>
      </c>
      <c r="O42" s="70"/>
      <c r="P42" s="171"/>
      <c r="Q42" s="70" t="s">
        <v>110</v>
      </c>
      <c r="R42" s="66"/>
      <c r="S42" s="172">
        <f t="shared" si="7"/>
        <v>0.53472222222222199</v>
      </c>
      <c r="T42" s="173">
        <f t="shared" si="8"/>
        <v>12.833333333333329</v>
      </c>
      <c r="U42" s="68">
        <f t="shared" si="9"/>
        <v>0.46527777777777801</v>
      </c>
      <c r="V42" s="174">
        <f t="shared" si="10"/>
        <v>0</v>
      </c>
      <c r="W42" s="174">
        <f t="shared" si="11"/>
        <v>0.46527777777777801</v>
      </c>
      <c r="X42" s="69"/>
      <c r="Y42" s="62"/>
      <c r="Z42" s="175">
        <f>SUM(($J$13+C42)+($L$13-E41))</f>
        <v>0.52777777777777801</v>
      </c>
      <c r="AB42" s="176"/>
    </row>
    <row r="43" spans="1:28">
      <c r="A43" s="84"/>
      <c r="B43" s="193" t="s">
        <v>179</v>
      </c>
      <c r="C43" s="60">
        <v>0.25694444444444398</v>
      </c>
      <c r="D43" s="61" t="s">
        <v>110</v>
      </c>
      <c r="E43" s="62">
        <v>0.85763888888888895</v>
      </c>
      <c r="F43" s="63">
        <f t="shared" si="6"/>
        <v>0.60069444444444497</v>
      </c>
      <c r="G43" s="61">
        <v>0.51736111111111105</v>
      </c>
      <c r="H43" s="61" t="s">
        <v>110</v>
      </c>
      <c r="I43" s="64">
        <v>0.60069444444444398</v>
      </c>
      <c r="J43" s="70"/>
      <c r="K43" s="65" t="s">
        <v>110</v>
      </c>
      <c r="L43" s="66"/>
      <c r="M43" s="171">
        <v>0.60069444444444398</v>
      </c>
      <c r="N43" s="65" t="s">
        <v>110</v>
      </c>
      <c r="O43" s="70">
        <v>0.64236111111111105</v>
      </c>
      <c r="P43" s="171"/>
      <c r="Q43" s="70" t="s">
        <v>110</v>
      </c>
      <c r="R43" s="66"/>
      <c r="S43" s="172">
        <f t="shared" si="7"/>
        <v>0.51736111111111205</v>
      </c>
      <c r="T43" s="173">
        <f t="shared" si="8"/>
        <v>11.416666666666679</v>
      </c>
      <c r="U43" s="68">
        <f t="shared" si="9"/>
        <v>0.39930555555555503</v>
      </c>
      <c r="V43" s="174">
        <f t="shared" si="10"/>
        <v>8.3333333333332926E-2</v>
      </c>
      <c r="W43" s="174">
        <f t="shared" si="11"/>
        <v>0.48263888888888795</v>
      </c>
      <c r="X43" s="69"/>
      <c r="Y43" s="62"/>
      <c r="Z43" s="175">
        <f>SUM(($J$13+C43)+($L$13-E42))</f>
        <v>0.38194444444444398</v>
      </c>
      <c r="AB43" s="176"/>
    </row>
    <row r="46" spans="1:28">
      <c r="A46" s="4"/>
      <c r="B46" s="4"/>
      <c r="C46" s="35" t="s">
        <v>133</v>
      </c>
      <c r="D46" s="4"/>
      <c r="E46" s="4"/>
      <c r="F46" s="4"/>
      <c r="G46" s="4"/>
      <c r="H46" s="4"/>
      <c r="I46" s="4"/>
      <c r="J46" s="4"/>
      <c r="K46" s="4"/>
      <c r="L46" s="4"/>
      <c r="M46" s="3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8" hidden="1">
      <c r="A47" s="4"/>
      <c r="B47" s="4"/>
      <c r="C47" s="4"/>
      <c r="D47" s="4"/>
      <c r="E47" s="4"/>
      <c r="F47" s="4"/>
      <c r="G47" s="4"/>
      <c r="H47" s="4"/>
      <c r="I47" s="4"/>
      <c r="J47" s="36">
        <v>0</v>
      </c>
      <c r="K47" s="4"/>
      <c r="L47" s="36">
        <v>1</v>
      </c>
      <c r="M47" s="36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8">
      <c r="A48" s="4"/>
      <c r="B48" s="37"/>
      <c r="C48" s="164"/>
      <c r="D48" s="38"/>
      <c r="E48" s="39" t="s">
        <v>91</v>
      </c>
      <c r="F48" s="40"/>
      <c r="G48" s="41"/>
      <c r="H48" s="42" t="s">
        <v>92</v>
      </c>
      <c r="I48" s="40"/>
      <c r="J48" s="43"/>
      <c r="K48" s="43" t="s">
        <v>93</v>
      </c>
      <c r="L48" s="44"/>
      <c r="M48" s="165"/>
      <c r="N48" s="43" t="s">
        <v>93</v>
      </c>
      <c r="O48" s="43"/>
      <c r="P48" s="165"/>
      <c r="Q48" s="43" t="s">
        <v>94</v>
      </c>
      <c r="R48" s="43"/>
      <c r="S48" s="166" t="s">
        <v>95</v>
      </c>
      <c r="T48" s="45" t="s">
        <v>96</v>
      </c>
      <c r="U48" s="164"/>
      <c r="V48" s="39" t="s">
        <v>97</v>
      </c>
      <c r="W48" s="45"/>
      <c r="X48" s="10"/>
      <c r="Y48" s="10"/>
      <c r="Z48" s="46" t="s">
        <v>98</v>
      </c>
      <c r="AB48" s="47" t="s">
        <v>83</v>
      </c>
    </row>
    <row r="49" spans="1:28">
      <c r="A49" s="4"/>
      <c r="B49" s="48" t="s">
        <v>99</v>
      </c>
      <c r="C49" s="167"/>
      <c r="D49" s="49" t="s">
        <v>100</v>
      </c>
      <c r="E49" s="50"/>
      <c r="F49" s="168" t="s">
        <v>101</v>
      </c>
      <c r="G49" s="51" t="s">
        <v>102</v>
      </c>
      <c r="H49" s="51"/>
      <c r="I49" s="52" t="s">
        <v>102</v>
      </c>
      <c r="J49" s="169" t="s">
        <v>102</v>
      </c>
      <c r="K49" s="53"/>
      <c r="L49" s="53" t="s">
        <v>102</v>
      </c>
      <c r="M49" s="169" t="s">
        <v>102</v>
      </c>
      <c r="N49" s="53"/>
      <c r="O49" s="53" t="s">
        <v>102</v>
      </c>
      <c r="P49" s="169" t="s">
        <v>102</v>
      </c>
      <c r="Q49" s="53"/>
      <c r="R49" s="54" t="s">
        <v>102</v>
      </c>
      <c r="S49" s="48" t="s">
        <v>103</v>
      </c>
      <c r="T49" s="170" t="s">
        <v>104</v>
      </c>
      <c r="U49" s="170" t="s">
        <v>105</v>
      </c>
      <c r="V49" s="170" t="s">
        <v>106</v>
      </c>
      <c r="W49" s="170" t="s">
        <v>107</v>
      </c>
      <c r="X49" s="55"/>
      <c r="Y49" s="56"/>
      <c r="Z49" s="57" t="s">
        <v>108</v>
      </c>
      <c r="AB49" s="58"/>
    </row>
    <row r="50" spans="1:28">
      <c r="A50" s="4"/>
      <c r="B50" s="116" t="s">
        <v>109</v>
      </c>
      <c r="C50" s="60">
        <v>0.24652777777777801</v>
      </c>
      <c r="D50" s="61" t="s">
        <v>110</v>
      </c>
      <c r="E50" s="62">
        <v>0.46527777777777801</v>
      </c>
      <c r="F50" s="63">
        <f t="shared" ref="F50:F56" si="12">(E50-C50)</f>
        <v>0.21875</v>
      </c>
      <c r="G50" s="61"/>
      <c r="H50" s="61" t="s">
        <v>110</v>
      </c>
      <c r="I50" s="64"/>
      <c r="J50" s="65"/>
      <c r="K50" s="65" t="s">
        <v>110</v>
      </c>
      <c r="L50" s="66"/>
      <c r="M50" s="171"/>
      <c r="N50" s="65" t="s">
        <v>110</v>
      </c>
      <c r="O50" s="65"/>
      <c r="P50" s="67"/>
      <c r="Q50" s="65" t="s">
        <v>110</v>
      </c>
      <c r="R50" s="66"/>
      <c r="S50" s="172">
        <f t="shared" ref="S50:S56" si="13">(F50-((I50-G50)))</f>
        <v>0.21875</v>
      </c>
      <c r="T50" s="173">
        <f t="shared" ref="T50:T56" si="14">(F50-((I50-G50)+(L50-J50)+(O50-M50)+(R50-P50)))*24</f>
        <v>5.25</v>
      </c>
      <c r="U50" s="68">
        <f t="shared" ref="U50:U56" si="15">(($J$13+C50)+($L$13-E50))</f>
        <v>0.78125</v>
      </c>
      <c r="V50" s="174">
        <f t="shared" ref="V50:V56" si="16">(I50-G50)</f>
        <v>0</v>
      </c>
      <c r="W50" s="174">
        <f t="shared" ref="W50:W56" si="17">(V50+U50)</f>
        <v>0.78125</v>
      </c>
      <c r="X50" s="69"/>
      <c r="Y50" s="62"/>
      <c r="Z50" s="175">
        <f>SUM(($J$13+C50)+($L$13-E56))</f>
        <v>0.33333333333333404</v>
      </c>
      <c r="AB50" s="176"/>
    </row>
    <row r="51" spans="1:28">
      <c r="A51" s="4"/>
      <c r="B51" s="188" t="s">
        <v>111</v>
      </c>
      <c r="C51" s="60"/>
      <c r="D51" s="61" t="s">
        <v>110</v>
      </c>
      <c r="E51" s="62"/>
      <c r="F51" s="63">
        <f t="shared" si="12"/>
        <v>0</v>
      </c>
      <c r="G51" s="61"/>
      <c r="H51" s="61" t="s">
        <v>110</v>
      </c>
      <c r="I51" s="64"/>
      <c r="J51" s="70"/>
      <c r="K51" s="70" t="s">
        <v>110</v>
      </c>
      <c r="L51" s="66"/>
      <c r="M51" s="171"/>
      <c r="N51" s="65" t="s">
        <v>110</v>
      </c>
      <c r="O51" s="65"/>
      <c r="P51" s="171"/>
      <c r="Q51" s="70" t="s">
        <v>110</v>
      </c>
      <c r="R51" s="66"/>
      <c r="S51" s="172">
        <f t="shared" si="13"/>
        <v>0</v>
      </c>
      <c r="T51" s="173">
        <f t="shared" si="14"/>
        <v>0</v>
      </c>
      <c r="U51" s="73">
        <f t="shared" si="15"/>
        <v>1</v>
      </c>
      <c r="V51" s="174">
        <f t="shared" si="16"/>
        <v>0</v>
      </c>
      <c r="W51" s="174">
        <f t="shared" si="17"/>
        <v>1</v>
      </c>
      <c r="X51" s="69"/>
      <c r="Y51" s="62"/>
      <c r="Z51" s="175">
        <f>SUM(($J$13+C51)+($L$13-E46))</f>
        <v>1</v>
      </c>
      <c r="AB51" s="176"/>
    </row>
    <row r="52" spans="1:28">
      <c r="A52" s="4"/>
      <c r="B52" s="188" t="s">
        <v>112</v>
      </c>
      <c r="C52" s="60"/>
      <c r="D52" s="61" t="s">
        <v>110</v>
      </c>
      <c r="E52" s="62"/>
      <c r="F52" s="63">
        <f t="shared" si="12"/>
        <v>0</v>
      </c>
      <c r="G52" s="61"/>
      <c r="H52" s="61" t="s">
        <v>110</v>
      </c>
      <c r="I52" s="64"/>
      <c r="J52" s="70"/>
      <c r="K52" s="65" t="s">
        <v>110</v>
      </c>
      <c r="L52" s="66"/>
      <c r="M52" s="171"/>
      <c r="N52" s="65" t="s">
        <v>110</v>
      </c>
      <c r="O52" s="65"/>
      <c r="P52" s="171"/>
      <c r="Q52" s="70" t="s">
        <v>110</v>
      </c>
      <c r="R52" s="66"/>
      <c r="S52" s="172">
        <f t="shared" si="13"/>
        <v>0</v>
      </c>
      <c r="T52" s="173">
        <f t="shared" si="14"/>
        <v>0</v>
      </c>
      <c r="U52" s="68">
        <f t="shared" si="15"/>
        <v>1</v>
      </c>
      <c r="V52" s="174">
        <f t="shared" si="16"/>
        <v>0</v>
      </c>
      <c r="W52" s="174">
        <f t="shared" si="17"/>
        <v>1</v>
      </c>
      <c r="X52" s="69"/>
      <c r="Y52" s="62"/>
      <c r="Z52" s="175">
        <f>SUM(($J$13+C52)+($L$13-E51))</f>
        <v>1</v>
      </c>
      <c r="AB52" s="176"/>
    </row>
    <row r="53" spans="1:28">
      <c r="A53" s="4"/>
      <c r="B53" s="188" t="s">
        <v>113</v>
      </c>
      <c r="C53" s="60">
        <v>0.30208333333333298</v>
      </c>
      <c r="D53" s="61" t="s">
        <v>110</v>
      </c>
      <c r="E53" s="62">
        <v>0.85763888888888895</v>
      </c>
      <c r="F53" s="63">
        <f t="shared" si="12"/>
        <v>0.55555555555555602</v>
      </c>
      <c r="G53" s="61"/>
      <c r="H53" s="61" t="s">
        <v>110</v>
      </c>
      <c r="I53" s="64"/>
      <c r="J53" s="70"/>
      <c r="K53" s="65" t="s">
        <v>110</v>
      </c>
      <c r="L53" s="66"/>
      <c r="M53" s="171">
        <v>0.51736111111111105</v>
      </c>
      <c r="N53" s="65" t="s">
        <v>110</v>
      </c>
      <c r="O53" s="70">
        <v>0.64236111111111105</v>
      </c>
      <c r="P53" s="171"/>
      <c r="Q53" s="70" t="s">
        <v>110</v>
      </c>
      <c r="R53" s="66"/>
      <c r="S53" s="172">
        <f t="shared" si="13"/>
        <v>0.55555555555555602</v>
      </c>
      <c r="T53" s="173">
        <f t="shared" si="14"/>
        <v>10.333333333333345</v>
      </c>
      <c r="U53" s="68">
        <f t="shared" si="15"/>
        <v>0.44444444444444403</v>
      </c>
      <c r="V53" s="174">
        <f t="shared" si="16"/>
        <v>0</v>
      </c>
      <c r="W53" s="174">
        <f t="shared" si="17"/>
        <v>0.44444444444444403</v>
      </c>
      <c r="X53" s="69"/>
      <c r="Y53" s="62"/>
      <c r="Z53" s="175">
        <f>SUM(($J$13+C53)+($L$13-E52))</f>
        <v>1.302083333333333</v>
      </c>
      <c r="AB53" s="176"/>
    </row>
    <row r="54" spans="1:28">
      <c r="A54" s="4"/>
      <c r="B54" s="188" t="s">
        <v>115</v>
      </c>
      <c r="C54" s="60">
        <v>0.28125</v>
      </c>
      <c r="D54" s="61" t="s">
        <v>110</v>
      </c>
      <c r="E54" s="62">
        <v>0.93402777777777801</v>
      </c>
      <c r="F54" s="63">
        <f t="shared" si="12"/>
        <v>0.65277777777777801</v>
      </c>
      <c r="G54" s="61">
        <v>0.49305555555555602</v>
      </c>
      <c r="H54" s="61" t="s">
        <v>110</v>
      </c>
      <c r="I54" s="64">
        <v>0.58333333333333304</v>
      </c>
      <c r="J54" s="70"/>
      <c r="K54" s="65" t="s">
        <v>110</v>
      </c>
      <c r="L54" s="66"/>
      <c r="M54" s="171">
        <v>0.58333333333333304</v>
      </c>
      <c r="N54" s="65" t="s">
        <v>110</v>
      </c>
      <c r="O54" s="70">
        <v>0.66319444444444398</v>
      </c>
      <c r="P54" s="171"/>
      <c r="Q54" s="70" t="s">
        <v>110</v>
      </c>
      <c r="R54" s="66"/>
      <c r="S54" s="172">
        <f t="shared" si="13"/>
        <v>0.562500000000001</v>
      </c>
      <c r="T54" s="173">
        <f t="shared" si="14"/>
        <v>11.583333333333361</v>
      </c>
      <c r="U54" s="68">
        <f t="shared" si="15"/>
        <v>0.34722222222222199</v>
      </c>
      <c r="V54" s="174">
        <f t="shared" si="16"/>
        <v>9.0277777777777013E-2</v>
      </c>
      <c r="W54" s="174">
        <f t="shared" si="17"/>
        <v>0.437499999999999</v>
      </c>
      <c r="X54" s="69"/>
      <c r="Y54" s="62"/>
      <c r="Z54" s="175">
        <f>SUM(($J$13+C54)+($L$13-E53))</f>
        <v>0.42361111111111105</v>
      </c>
      <c r="AB54" s="176"/>
    </row>
    <row r="55" spans="1:28">
      <c r="A55" s="4"/>
      <c r="B55" s="116" t="s">
        <v>116</v>
      </c>
      <c r="C55" s="74">
        <v>0.32291666666666702</v>
      </c>
      <c r="D55" s="61" t="s">
        <v>110</v>
      </c>
      <c r="E55" s="62">
        <v>0.74652777777777801</v>
      </c>
      <c r="F55" s="63">
        <f t="shared" si="12"/>
        <v>0.42361111111111099</v>
      </c>
      <c r="G55" s="61"/>
      <c r="H55" s="61" t="s">
        <v>110</v>
      </c>
      <c r="I55" s="64"/>
      <c r="J55" s="65"/>
      <c r="K55" s="65" t="s">
        <v>110</v>
      </c>
      <c r="L55" s="75"/>
      <c r="M55" s="67"/>
      <c r="N55" s="65" t="s">
        <v>110</v>
      </c>
      <c r="O55" s="65"/>
      <c r="P55" s="67">
        <v>0.51041666666666696</v>
      </c>
      <c r="Q55" s="65" t="s">
        <v>110</v>
      </c>
      <c r="R55" s="66">
        <v>0.53125</v>
      </c>
      <c r="S55" s="172">
        <f t="shared" si="13"/>
        <v>0.42361111111111099</v>
      </c>
      <c r="T55" s="173">
        <f t="shared" si="14"/>
        <v>9.6666666666666714</v>
      </c>
      <c r="U55" s="68">
        <f t="shared" si="15"/>
        <v>0.57638888888888906</v>
      </c>
      <c r="V55" s="174">
        <f t="shared" si="16"/>
        <v>0</v>
      </c>
      <c r="W55" s="174">
        <f t="shared" si="17"/>
        <v>0.57638888888888906</v>
      </c>
      <c r="X55" s="69"/>
      <c r="Y55" s="62"/>
      <c r="Z55" s="175">
        <f>SUM(($J$13+C55)+($L$13-E54))</f>
        <v>0.38888888888888901</v>
      </c>
      <c r="AB55" s="176"/>
    </row>
    <row r="56" spans="1:28">
      <c r="A56" s="4"/>
      <c r="B56" s="188" t="s">
        <v>118</v>
      </c>
      <c r="C56" s="74">
        <v>0.37847222222222199</v>
      </c>
      <c r="D56" s="61" t="s">
        <v>110</v>
      </c>
      <c r="E56" s="62">
        <v>0.91319444444444398</v>
      </c>
      <c r="F56" s="63">
        <f t="shared" si="12"/>
        <v>0.53472222222222199</v>
      </c>
      <c r="G56" s="61">
        <v>0.54861111111111105</v>
      </c>
      <c r="H56" s="61" t="s">
        <v>110</v>
      </c>
      <c r="I56" s="64">
        <v>0.61458333333333304</v>
      </c>
      <c r="J56" s="70"/>
      <c r="K56" s="70" t="s">
        <v>110</v>
      </c>
      <c r="L56" s="66"/>
      <c r="M56" s="171"/>
      <c r="N56" s="70" t="s">
        <v>110</v>
      </c>
      <c r="O56" s="70"/>
      <c r="P56" s="171"/>
      <c r="Q56" s="70" t="s">
        <v>110</v>
      </c>
      <c r="R56" s="66"/>
      <c r="S56" s="172">
        <f t="shared" si="13"/>
        <v>0.46875</v>
      </c>
      <c r="T56" s="173">
        <f t="shared" si="14"/>
        <v>11.25</v>
      </c>
      <c r="U56" s="68">
        <f t="shared" si="15"/>
        <v>0.46527777777777801</v>
      </c>
      <c r="V56" s="174">
        <f t="shared" si="16"/>
        <v>6.5972222222221988E-2</v>
      </c>
      <c r="W56" s="174">
        <f t="shared" si="17"/>
        <v>0.53125</v>
      </c>
      <c r="X56" s="69"/>
      <c r="Y56" s="6"/>
      <c r="Z56" s="187">
        <f>SUM(($J$13+C56)+($L$13-E55))</f>
        <v>0.63194444444444398</v>
      </c>
      <c r="AB56" s="176"/>
    </row>
    <row r="57" spans="1:28">
      <c r="A57" s="4"/>
      <c r="B57" s="4"/>
      <c r="C57" s="8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76">
        <f>SUM(S50:S56)*24</f>
        <v>53.500000000000028</v>
      </c>
      <c r="T57" s="77">
        <f>SUM(T50:T56)</f>
        <v>48.083333333333378</v>
      </c>
      <c r="U57" s="6"/>
      <c r="V57" s="4"/>
      <c r="W57" s="78">
        <f>SUM(W50:W56)*24</f>
        <v>114.49999999999997</v>
      </c>
      <c r="X57" s="79"/>
      <c r="Y57" s="79"/>
      <c r="Z57" s="19"/>
    </row>
    <row r="58" spans="1:2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6"/>
      <c r="U58" s="6"/>
      <c r="V58" s="4"/>
      <c r="W58" s="4"/>
      <c r="X58" s="4"/>
      <c r="Y58" s="4"/>
      <c r="Z58" s="4"/>
    </row>
    <row r="59" spans="1:28">
      <c r="A59" s="4"/>
      <c r="B59" s="4"/>
      <c r="C59" s="35" t="s">
        <v>180</v>
      </c>
      <c r="D59" s="4"/>
      <c r="E59" s="4"/>
      <c r="F59" s="4"/>
      <c r="G59" s="4"/>
      <c r="H59" s="4"/>
      <c r="I59" s="4"/>
      <c r="J59" s="4"/>
      <c r="K59" s="4"/>
      <c r="L59" s="4"/>
      <c r="M59" s="36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8" hidden="1">
      <c r="A60" s="4"/>
      <c r="B60" s="4"/>
      <c r="C60" s="4"/>
      <c r="D60" s="4"/>
      <c r="E60" s="4"/>
      <c r="F60" s="4"/>
      <c r="G60" s="4"/>
      <c r="H60" s="4"/>
      <c r="I60" s="4"/>
      <c r="J60" s="36">
        <v>0</v>
      </c>
      <c r="K60" s="4"/>
      <c r="L60" s="36">
        <v>1</v>
      </c>
      <c r="M60" s="36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8">
      <c r="A61" s="4"/>
      <c r="B61" s="37"/>
      <c r="C61" s="164"/>
      <c r="D61" s="38"/>
      <c r="E61" s="39" t="s">
        <v>91</v>
      </c>
      <c r="F61" s="40"/>
      <c r="G61" s="41"/>
      <c r="H61" s="42" t="s">
        <v>92</v>
      </c>
      <c r="I61" s="40"/>
      <c r="J61" s="43"/>
      <c r="K61" s="43" t="s">
        <v>93</v>
      </c>
      <c r="L61" s="44"/>
      <c r="M61" s="165"/>
      <c r="N61" s="43" t="s">
        <v>93</v>
      </c>
      <c r="O61" s="43"/>
      <c r="P61" s="165"/>
      <c r="Q61" s="43" t="s">
        <v>94</v>
      </c>
      <c r="R61" s="43"/>
      <c r="S61" s="166" t="s">
        <v>95</v>
      </c>
      <c r="T61" s="45" t="s">
        <v>96</v>
      </c>
      <c r="U61" s="164"/>
      <c r="V61" s="39" t="s">
        <v>97</v>
      </c>
      <c r="W61" s="45"/>
      <c r="X61" s="10"/>
      <c r="Y61" s="10"/>
      <c r="Z61" s="46" t="s">
        <v>98</v>
      </c>
      <c r="AB61" s="47" t="s">
        <v>83</v>
      </c>
    </row>
    <row r="62" spans="1:28">
      <c r="A62" s="4"/>
      <c r="B62" s="48" t="s">
        <v>99</v>
      </c>
      <c r="C62" s="167"/>
      <c r="D62" s="49" t="s">
        <v>100</v>
      </c>
      <c r="E62" s="50"/>
      <c r="F62" s="168" t="s">
        <v>101</v>
      </c>
      <c r="G62" s="51" t="s">
        <v>102</v>
      </c>
      <c r="H62" s="51"/>
      <c r="I62" s="52" t="s">
        <v>102</v>
      </c>
      <c r="J62" s="169" t="s">
        <v>102</v>
      </c>
      <c r="K62" s="53"/>
      <c r="L62" s="53" t="s">
        <v>102</v>
      </c>
      <c r="M62" s="169" t="s">
        <v>102</v>
      </c>
      <c r="N62" s="53"/>
      <c r="O62" s="53" t="s">
        <v>102</v>
      </c>
      <c r="P62" s="169" t="s">
        <v>102</v>
      </c>
      <c r="Q62" s="53"/>
      <c r="R62" s="54" t="s">
        <v>102</v>
      </c>
      <c r="S62" s="48" t="s">
        <v>103</v>
      </c>
      <c r="T62" s="170" t="s">
        <v>104</v>
      </c>
      <c r="U62" s="170" t="s">
        <v>105</v>
      </c>
      <c r="V62" s="170" t="s">
        <v>106</v>
      </c>
      <c r="W62" s="170" t="s">
        <v>107</v>
      </c>
      <c r="X62" s="55"/>
      <c r="Y62" s="56"/>
      <c r="Z62" s="57" t="s">
        <v>108</v>
      </c>
      <c r="AB62" s="58"/>
    </row>
    <row r="63" spans="1:28">
      <c r="A63" s="4"/>
      <c r="B63" s="116" t="s">
        <v>109</v>
      </c>
      <c r="C63" s="60">
        <v>0.24652777777777801</v>
      </c>
      <c r="D63" s="61" t="s">
        <v>110</v>
      </c>
      <c r="E63" s="62">
        <v>0.46527777777777801</v>
      </c>
      <c r="F63" s="63">
        <f t="shared" ref="F63:F69" si="18">(E63-C63)</f>
        <v>0.21875</v>
      </c>
      <c r="G63" s="61"/>
      <c r="H63" s="61" t="s">
        <v>110</v>
      </c>
      <c r="I63" s="64"/>
      <c r="J63" s="65"/>
      <c r="K63" s="65" t="s">
        <v>110</v>
      </c>
      <c r="L63" s="66"/>
      <c r="M63" s="171"/>
      <c r="N63" s="65" t="s">
        <v>110</v>
      </c>
      <c r="O63" s="65"/>
      <c r="P63" s="67"/>
      <c r="Q63" s="65" t="s">
        <v>110</v>
      </c>
      <c r="R63" s="66"/>
      <c r="S63" s="172">
        <f t="shared" ref="S63:S69" si="19">(F63-((I63-G63)))</f>
        <v>0.21875</v>
      </c>
      <c r="T63" s="173">
        <f t="shared" ref="T63:T69" si="20">(F63-((I63-G63)+(L63-J63)+(O63-M63)+(R63-P63)))*24</f>
        <v>5.25</v>
      </c>
      <c r="U63" s="68">
        <f t="shared" ref="U63:U69" si="21">(($J$13+C63)+($L$13-E63))</f>
        <v>0.78125</v>
      </c>
      <c r="V63" s="174">
        <f t="shared" ref="V63:V69" si="22">(I63-G63)</f>
        <v>0</v>
      </c>
      <c r="W63" s="174">
        <f t="shared" ref="W63:W69" si="23">(V63+U63)</f>
        <v>0.78125</v>
      </c>
      <c r="X63" s="69"/>
      <c r="Y63" s="62"/>
      <c r="Z63" s="175">
        <f>SUM(($J$13+C63)+($L$13-E69))</f>
        <v>0.33333333333333404</v>
      </c>
      <c r="AB63" s="176"/>
    </row>
    <row r="64" spans="1:28">
      <c r="A64" s="4"/>
      <c r="B64" s="188" t="s">
        <v>111</v>
      </c>
      <c r="C64" s="60"/>
      <c r="D64" s="61" t="s">
        <v>110</v>
      </c>
      <c r="E64" s="62"/>
      <c r="F64" s="63">
        <f t="shared" si="18"/>
        <v>0</v>
      </c>
      <c r="G64" s="61"/>
      <c r="H64" s="61" t="s">
        <v>110</v>
      </c>
      <c r="I64" s="64"/>
      <c r="J64" s="70"/>
      <c r="K64" s="70" t="s">
        <v>110</v>
      </c>
      <c r="L64" s="66"/>
      <c r="M64" s="171"/>
      <c r="N64" s="70" t="s">
        <v>110</v>
      </c>
      <c r="O64" s="70"/>
      <c r="P64" s="171"/>
      <c r="Q64" s="70" t="s">
        <v>110</v>
      </c>
      <c r="R64" s="66"/>
      <c r="S64" s="172">
        <f t="shared" si="19"/>
        <v>0</v>
      </c>
      <c r="T64" s="173">
        <f t="shared" si="20"/>
        <v>0</v>
      </c>
      <c r="U64" s="73">
        <f t="shared" si="21"/>
        <v>1</v>
      </c>
      <c r="V64" s="174">
        <f t="shared" si="22"/>
        <v>0</v>
      </c>
      <c r="W64" s="174">
        <f t="shared" si="23"/>
        <v>1</v>
      </c>
      <c r="X64" s="69"/>
      <c r="Y64" s="62"/>
      <c r="Z64" s="175">
        <f>SUM(($J$13+C64)+($L$13-E59))</f>
        <v>1</v>
      </c>
      <c r="AB64" s="176"/>
    </row>
    <row r="65" spans="1:28">
      <c r="A65" s="4"/>
      <c r="B65" s="188" t="s">
        <v>112</v>
      </c>
      <c r="C65" s="60"/>
      <c r="D65" s="61" t="s">
        <v>110</v>
      </c>
      <c r="E65" s="62"/>
      <c r="F65" s="63">
        <f t="shared" si="18"/>
        <v>0</v>
      </c>
      <c r="G65" s="61"/>
      <c r="H65" s="61" t="s">
        <v>110</v>
      </c>
      <c r="I65" s="64"/>
      <c r="J65" s="70"/>
      <c r="K65" s="65" t="s">
        <v>110</v>
      </c>
      <c r="L65" s="66"/>
      <c r="M65" s="171"/>
      <c r="N65" s="65" t="s">
        <v>110</v>
      </c>
      <c r="O65" s="70"/>
      <c r="P65" s="171"/>
      <c r="Q65" s="70" t="s">
        <v>110</v>
      </c>
      <c r="R65" s="66"/>
      <c r="S65" s="172">
        <f t="shared" si="19"/>
        <v>0</v>
      </c>
      <c r="T65" s="173">
        <f t="shared" si="20"/>
        <v>0</v>
      </c>
      <c r="U65" s="68">
        <f t="shared" si="21"/>
        <v>1</v>
      </c>
      <c r="V65" s="174">
        <f t="shared" si="22"/>
        <v>0</v>
      </c>
      <c r="W65" s="174">
        <f t="shared" si="23"/>
        <v>1</v>
      </c>
      <c r="X65" s="69"/>
      <c r="Y65" s="62"/>
      <c r="Z65" s="175">
        <f>SUM(($J$13+C65)+($L$13-E64))</f>
        <v>1</v>
      </c>
      <c r="AB65" s="176"/>
    </row>
    <row r="66" spans="1:28">
      <c r="A66" s="4"/>
      <c r="B66" s="188" t="s">
        <v>113</v>
      </c>
      <c r="C66" s="60">
        <v>0.30208333333333298</v>
      </c>
      <c r="D66" s="61" t="s">
        <v>110</v>
      </c>
      <c r="E66" s="62">
        <v>0.85763888888888895</v>
      </c>
      <c r="F66" s="63">
        <f t="shared" si="18"/>
        <v>0.55555555555555602</v>
      </c>
      <c r="G66" s="61"/>
      <c r="H66" s="61" t="s">
        <v>110</v>
      </c>
      <c r="I66" s="64"/>
      <c r="J66" s="70"/>
      <c r="K66" s="65" t="s">
        <v>110</v>
      </c>
      <c r="L66" s="66"/>
      <c r="M66" s="171">
        <v>0.51736111111111105</v>
      </c>
      <c r="N66" s="65" t="s">
        <v>110</v>
      </c>
      <c r="O66" s="70">
        <v>0.64236111111111105</v>
      </c>
      <c r="P66" s="171"/>
      <c r="Q66" s="70" t="s">
        <v>110</v>
      </c>
      <c r="R66" s="66"/>
      <c r="S66" s="172">
        <f t="shared" si="19"/>
        <v>0.55555555555555602</v>
      </c>
      <c r="T66" s="173">
        <f t="shared" si="20"/>
        <v>10.333333333333345</v>
      </c>
      <c r="U66" s="68">
        <f t="shared" si="21"/>
        <v>0.44444444444444403</v>
      </c>
      <c r="V66" s="174">
        <f t="shared" si="22"/>
        <v>0</v>
      </c>
      <c r="W66" s="174">
        <f t="shared" si="23"/>
        <v>0.44444444444444403</v>
      </c>
      <c r="X66" s="69"/>
      <c r="Y66" s="62"/>
      <c r="Z66" s="175">
        <f>SUM(($J$13+C66)+($L$13-E65))</f>
        <v>1.302083333333333</v>
      </c>
      <c r="AB66" s="176"/>
    </row>
    <row r="67" spans="1:28">
      <c r="A67" s="4"/>
      <c r="B67" s="188" t="s">
        <v>115</v>
      </c>
      <c r="C67" s="60">
        <v>0.28125</v>
      </c>
      <c r="D67" s="61" t="s">
        <v>110</v>
      </c>
      <c r="E67" s="62">
        <v>0.91319444444444398</v>
      </c>
      <c r="F67" s="63">
        <f t="shared" si="18"/>
        <v>0.63194444444444398</v>
      </c>
      <c r="G67" s="61">
        <v>0.49305555555555602</v>
      </c>
      <c r="H67" s="61" t="s">
        <v>110</v>
      </c>
      <c r="I67" s="64">
        <v>0.58333333333333304</v>
      </c>
      <c r="J67" s="70"/>
      <c r="K67" s="65" t="s">
        <v>110</v>
      </c>
      <c r="L67" s="66"/>
      <c r="M67" s="171">
        <v>0.58333333333333304</v>
      </c>
      <c r="N67" s="65" t="s">
        <v>110</v>
      </c>
      <c r="O67" s="70">
        <v>0.66319444444444398</v>
      </c>
      <c r="P67" s="171"/>
      <c r="Q67" s="70" t="s">
        <v>110</v>
      </c>
      <c r="R67" s="66"/>
      <c r="S67" s="172">
        <f t="shared" si="19"/>
        <v>0.54166666666666696</v>
      </c>
      <c r="T67" s="173">
        <f t="shared" si="20"/>
        <v>11.083333333333345</v>
      </c>
      <c r="U67" s="68">
        <f t="shared" si="21"/>
        <v>0.36805555555555602</v>
      </c>
      <c r="V67" s="174">
        <f t="shared" si="22"/>
        <v>9.0277777777777013E-2</v>
      </c>
      <c r="W67" s="174">
        <f t="shared" si="23"/>
        <v>0.45833333333333304</v>
      </c>
      <c r="X67" s="69"/>
      <c r="Y67" s="62"/>
      <c r="Z67" s="175">
        <f>SUM(($J$13+C67)+($L$13-E66))</f>
        <v>0.42361111111111105</v>
      </c>
      <c r="AB67" s="176"/>
    </row>
    <row r="68" spans="1:28">
      <c r="A68" s="4"/>
      <c r="B68" s="116" t="s">
        <v>116</v>
      </c>
      <c r="C68" s="74">
        <v>0.32291666666666702</v>
      </c>
      <c r="D68" s="61" t="s">
        <v>110</v>
      </c>
      <c r="E68" s="62">
        <v>0.88194444444444398</v>
      </c>
      <c r="F68" s="63">
        <f t="shared" si="18"/>
        <v>0.55902777777777701</v>
      </c>
      <c r="G68" s="61"/>
      <c r="H68" s="61" t="s">
        <v>110</v>
      </c>
      <c r="I68" s="64"/>
      <c r="J68" s="65"/>
      <c r="K68" s="65" t="s">
        <v>110</v>
      </c>
      <c r="L68" s="75"/>
      <c r="M68" s="67"/>
      <c r="N68" s="65" t="s">
        <v>110</v>
      </c>
      <c r="O68" s="65"/>
      <c r="P68" s="67">
        <v>0.51041666666666696</v>
      </c>
      <c r="Q68" s="65" t="s">
        <v>110</v>
      </c>
      <c r="R68" s="66">
        <v>0.53125</v>
      </c>
      <c r="S68" s="172">
        <f t="shared" si="19"/>
        <v>0.55902777777777701</v>
      </c>
      <c r="T68" s="173">
        <f t="shared" si="20"/>
        <v>12.916666666666655</v>
      </c>
      <c r="U68" s="68">
        <f t="shared" si="21"/>
        <v>0.44097222222222304</v>
      </c>
      <c r="V68" s="174">
        <f t="shared" si="22"/>
        <v>0</v>
      </c>
      <c r="W68" s="174">
        <f t="shared" si="23"/>
        <v>0.44097222222222304</v>
      </c>
      <c r="X68" s="69"/>
      <c r="Y68" s="62"/>
      <c r="Z68" s="175">
        <f>SUM(($J$13+C68)+($L$13-E67))</f>
        <v>0.40972222222222304</v>
      </c>
      <c r="AB68" s="176"/>
    </row>
    <row r="69" spans="1:28">
      <c r="A69" s="4"/>
      <c r="B69" s="188" t="s">
        <v>118</v>
      </c>
      <c r="C69" s="74">
        <v>0.34027777777777801</v>
      </c>
      <c r="D69" s="61" t="s">
        <v>110</v>
      </c>
      <c r="E69" s="62">
        <v>0.91319444444444398</v>
      </c>
      <c r="F69" s="63">
        <f t="shared" si="18"/>
        <v>0.57291666666666596</v>
      </c>
      <c r="G69" s="61">
        <v>0.54861111111111105</v>
      </c>
      <c r="H69" s="61" t="s">
        <v>110</v>
      </c>
      <c r="I69" s="64">
        <v>0.61458333333333304</v>
      </c>
      <c r="J69" s="70"/>
      <c r="K69" s="70" t="s">
        <v>110</v>
      </c>
      <c r="L69" s="66"/>
      <c r="M69" s="171"/>
      <c r="N69" s="70" t="s">
        <v>110</v>
      </c>
      <c r="O69" s="70"/>
      <c r="P69" s="171"/>
      <c r="Q69" s="70" t="s">
        <v>110</v>
      </c>
      <c r="R69" s="66"/>
      <c r="S69" s="172">
        <f t="shared" si="19"/>
        <v>0.50694444444444398</v>
      </c>
      <c r="T69" s="173">
        <f t="shared" si="20"/>
        <v>12.166666666666655</v>
      </c>
      <c r="U69" s="68">
        <f t="shared" si="21"/>
        <v>0.42708333333333404</v>
      </c>
      <c r="V69" s="174">
        <f t="shared" si="22"/>
        <v>6.5972222222221988E-2</v>
      </c>
      <c r="W69" s="174">
        <f t="shared" si="23"/>
        <v>0.49305555555555602</v>
      </c>
      <c r="X69" s="69"/>
      <c r="Y69" s="6"/>
      <c r="Z69" s="187">
        <f>SUM(($J$13+C69)+($L$13-E68))</f>
        <v>0.45833333333333404</v>
      </c>
      <c r="AB69" s="176"/>
    </row>
    <row r="70" spans="1:28">
      <c r="A70" s="4"/>
      <c r="B70" s="4"/>
      <c r="C70" s="8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76">
        <f>SUM(S63:S69)*24</f>
        <v>57.16666666666665</v>
      </c>
      <c r="T70" s="77">
        <f>SUM(T63:T69)</f>
        <v>51.75</v>
      </c>
      <c r="U70" s="6"/>
      <c r="V70" s="4"/>
      <c r="W70" s="78">
        <f>SUM(W63:W69)*24</f>
        <v>110.83333333333334</v>
      </c>
      <c r="X70" s="79"/>
      <c r="Y70" s="79"/>
      <c r="Z70" s="19"/>
    </row>
    <row r="71" spans="1:2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6"/>
      <c r="U71" s="6"/>
      <c r="V71" s="4"/>
      <c r="W71" s="4"/>
      <c r="X71" s="4"/>
      <c r="Y71" s="4"/>
      <c r="Z71" s="4"/>
    </row>
    <row r="72" spans="1:28"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</row>
    <row r="73" spans="1:28">
      <c r="A73" s="4"/>
      <c r="B73" s="193" t="s">
        <v>181</v>
      </c>
      <c r="C73" s="167">
        <v>0.28125</v>
      </c>
      <c r="D73" s="71" t="s">
        <v>110</v>
      </c>
      <c r="E73" s="50">
        <v>0.93402777777777801</v>
      </c>
      <c r="F73" s="177">
        <f>(E73-C73)</f>
        <v>0.65277777777777801</v>
      </c>
      <c r="G73" s="71">
        <v>0.49305555555555602</v>
      </c>
      <c r="H73" s="71" t="s">
        <v>110</v>
      </c>
      <c r="I73" s="72">
        <v>0.62152777777777801</v>
      </c>
      <c r="J73" s="70"/>
      <c r="K73" s="70" t="s">
        <v>110</v>
      </c>
      <c r="L73" s="66"/>
      <c r="M73" s="171">
        <v>0.62152777777777801</v>
      </c>
      <c r="N73" s="70" t="s">
        <v>110</v>
      </c>
      <c r="O73" s="70">
        <v>0.66319444444444398</v>
      </c>
      <c r="P73" s="171"/>
      <c r="Q73" s="70" t="s">
        <v>110</v>
      </c>
      <c r="R73" s="66"/>
      <c r="S73" s="172">
        <f>(F73-((I73-G73)))</f>
        <v>0.52430555555555602</v>
      </c>
      <c r="T73" s="173">
        <f>(F73-((I73-G73)+(L73-J73)+(O73-M73)+(R73-P73)))*24</f>
        <v>11.583333333333361</v>
      </c>
      <c r="U73" s="73">
        <f>(($J$13+C73)+($L$13-E73))</f>
        <v>0.34722222222222199</v>
      </c>
      <c r="V73" s="174">
        <f>(I73-G73)</f>
        <v>0.12847222222222199</v>
      </c>
      <c r="W73" s="174">
        <f>(V73+U73)</f>
        <v>0.47569444444444398</v>
      </c>
      <c r="X73" s="69"/>
      <c r="Y73" s="62"/>
      <c r="Z73" s="175">
        <f>SUM(($J$13+C73)+($L$13-E65))</f>
        <v>1.28125</v>
      </c>
      <c r="AB73" s="176"/>
    </row>
    <row r="74" spans="1:28">
      <c r="A74" s="4"/>
      <c r="B74" s="193" t="s">
        <v>182</v>
      </c>
      <c r="C74" s="167">
        <v>0.34027777777777801</v>
      </c>
      <c r="D74" s="71" t="s">
        <v>110</v>
      </c>
      <c r="E74" s="71">
        <v>0.61111111111111105</v>
      </c>
      <c r="F74" s="177">
        <f>(E74-C74)</f>
        <v>0.27083333333333304</v>
      </c>
      <c r="G74" s="71"/>
      <c r="H74" s="71" t="s">
        <v>110</v>
      </c>
      <c r="I74" s="72"/>
      <c r="J74" s="70"/>
      <c r="K74" s="70" t="s">
        <v>110</v>
      </c>
      <c r="L74" s="66"/>
      <c r="M74" s="171"/>
      <c r="N74" s="70" t="s">
        <v>110</v>
      </c>
      <c r="O74" s="70"/>
      <c r="P74" s="171"/>
      <c r="Q74" s="70" t="s">
        <v>110</v>
      </c>
      <c r="R74" s="66"/>
      <c r="S74" s="172">
        <f>(F74-((I74-G74)))</f>
        <v>0.27083333333333304</v>
      </c>
      <c r="T74" s="173">
        <f>(F74-((I74-G74)+(L74-J74)+(O74-M74)+(R74-P74)))*24</f>
        <v>6.4999999999999929</v>
      </c>
      <c r="U74" s="73">
        <f>(($J$13+C74)+($L$13-E74))</f>
        <v>0.72916666666666696</v>
      </c>
      <c r="V74" s="174">
        <f>(I74-G74)</f>
        <v>0</v>
      </c>
      <c r="W74" s="174">
        <f>(V74+U74)</f>
        <v>0.72916666666666696</v>
      </c>
      <c r="X74" s="69"/>
      <c r="Y74" s="62"/>
      <c r="Z74" s="175">
        <f>SUM(($J$13+C74)+($L$13-E73))</f>
        <v>0.40625</v>
      </c>
      <c r="AB74" s="176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2" manualBreakCount="2">
    <brk id="24" max="16383" man="1"/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78"/>
  <sheetViews>
    <sheetView zoomScaleNormal="100" workbookViewId="0">
      <selection activeCell="F37" sqref="F37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v>46071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4"/>
      <c r="Y3" s="4"/>
      <c r="Z3" s="9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183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184</v>
      </c>
      <c r="P5" s="6"/>
      <c r="Q5" s="4"/>
      <c r="R5" s="11" t="s">
        <v>74</v>
      </c>
      <c r="S5" s="13"/>
      <c r="T5" s="15" t="s">
        <v>185</v>
      </c>
      <c r="U5" s="4"/>
      <c r="V5" s="11" t="s">
        <v>76</v>
      </c>
      <c r="W5" s="13"/>
      <c r="X5" s="16"/>
      <c r="Y5" s="12"/>
      <c r="Z5" s="15" t="s">
        <v>77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 t="s">
        <v>186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>
        <v>0.24652777777777801</v>
      </c>
      <c r="D16" s="61" t="s">
        <v>110</v>
      </c>
      <c r="E16" s="62">
        <v>0.46527777777777801</v>
      </c>
      <c r="F16" s="63">
        <f t="shared" ref="F16:F22" si="0">(E16-C16)</f>
        <v>0.21875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70"/>
      <c r="P16" s="67"/>
      <c r="Q16" s="65" t="s">
        <v>110</v>
      </c>
      <c r="R16" s="66"/>
      <c r="S16" s="172">
        <f t="shared" ref="S16:S22" si="1">(F16-((I16-G16)))</f>
        <v>0.21875</v>
      </c>
      <c r="T16" s="173">
        <f t="shared" ref="T16:T22" si="2">(F16-((I16-G16)+(L16-J16)+(O16-M16)+(R16-P16)))*24</f>
        <v>5.25</v>
      </c>
      <c r="U16" s="68">
        <f t="shared" ref="U16:U22" si="3">(($J$13+C16)+($L$13-E16))</f>
        <v>0.78125</v>
      </c>
      <c r="V16" s="174">
        <f t="shared" ref="V16:V22" si="4">(I16-G16)</f>
        <v>0</v>
      </c>
      <c r="W16" s="174">
        <f t="shared" ref="W16:W22" si="5">(V16+U16)</f>
        <v>0.78125</v>
      </c>
      <c r="X16" s="69"/>
      <c r="Y16" s="62"/>
      <c r="Z16" s="175">
        <f>SUM(($J$13+C16)+($L$13-E22))</f>
        <v>0.33333333333333404</v>
      </c>
      <c r="AB16" s="176"/>
    </row>
    <row r="17" spans="1:28">
      <c r="A17" s="4"/>
      <c r="B17" s="188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70" t="s">
        <v>110</v>
      </c>
      <c r="L17" s="66"/>
      <c r="M17" s="171"/>
      <c r="N17" s="65" t="s">
        <v>110</v>
      </c>
      <c r="O17" s="70"/>
      <c r="P17" s="171"/>
      <c r="Q17" s="70" t="s">
        <v>110</v>
      </c>
      <c r="R17" s="66"/>
      <c r="S17" s="172">
        <f t="shared" si="1"/>
        <v>0</v>
      </c>
      <c r="T17" s="173">
        <f t="shared" si="2"/>
        <v>0</v>
      </c>
      <c r="U17" s="73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>SUM(($J$13+C17)+($L$13-E12))</f>
        <v>1</v>
      </c>
      <c r="AB17" s="176"/>
    </row>
    <row r="18" spans="1:28">
      <c r="A18" s="4"/>
      <c r="B18" s="188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171"/>
      <c r="N18" s="65" t="s">
        <v>110</v>
      </c>
      <c r="O18" s="70"/>
      <c r="P18" s="171"/>
      <c r="Q18" s="70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>SUM(($J$13+C18)+($L$13-E17))</f>
        <v>1</v>
      </c>
      <c r="AB18" s="176"/>
    </row>
    <row r="19" spans="1:28">
      <c r="A19" s="4"/>
      <c r="B19" s="188" t="s">
        <v>113</v>
      </c>
      <c r="C19" s="167">
        <v>0.30208333333333298</v>
      </c>
      <c r="D19" s="71" t="s">
        <v>110</v>
      </c>
      <c r="E19" s="50">
        <v>0.85763888888888895</v>
      </c>
      <c r="F19" s="177">
        <f t="shared" si="0"/>
        <v>0.55555555555555602</v>
      </c>
      <c r="G19" s="71"/>
      <c r="H19" s="71" t="s">
        <v>110</v>
      </c>
      <c r="I19" s="72"/>
      <c r="J19" s="70"/>
      <c r="K19" s="70" t="s">
        <v>110</v>
      </c>
      <c r="L19" s="66"/>
      <c r="M19" s="171">
        <v>0.51736111111111105</v>
      </c>
      <c r="N19" s="70" t="s">
        <v>110</v>
      </c>
      <c r="O19" s="70">
        <v>0.64236111111111105</v>
      </c>
      <c r="P19" s="171"/>
      <c r="Q19" s="70" t="s">
        <v>110</v>
      </c>
      <c r="R19" s="66"/>
      <c r="S19" s="172">
        <f t="shared" si="1"/>
        <v>0.55555555555555602</v>
      </c>
      <c r="T19" s="173">
        <f t="shared" si="2"/>
        <v>10.333333333333345</v>
      </c>
      <c r="U19" s="73">
        <f t="shared" si="3"/>
        <v>0.44444444444444403</v>
      </c>
      <c r="V19" s="174">
        <f t="shared" si="4"/>
        <v>0</v>
      </c>
      <c r="W19" s="174">
        <f t="shared" si="5"/>
        <v>0.44444444444444403</v>
      </c>
      <c r="X19" s="69"/>
      <c r="Y19" s="62"/>
      <c r="Z19" s="175">
        <f>SUM(($J$13+C19)+($L$13-E18))</f>
        <v>1.302083333333333</v>
      </c>
      <c r="AB19" s="176"/>
    </row>
    <row r="20" spans="1:28">
      <c r="A20" s="4"/>
      <c r="B20" s="188" t="s">
        <v>115</v>
      </c>
      <c r="C20" s="60">
        <v>0.28125</v>
      </c>
      <c r="D20" s="61" t="s">
        <v>110</v>
      </c>
      <c r="E20" s="62">
        <v>0.91319444444444398</v>
      </c>
      <c r="F20" s="63">
        <f t="shared" si="0"/>
        <v>0.63194444444444398</v>
      </c>
      <c r="G20" s="61">
        <v>0.49305555555555602</v>
      </c>
      <c r="H20" s="61" t="s">
        <v>110</v>
      </c>
      <c r="I20" s="64">
        <v>0.58333333333333304</v>
      </c>
      <c r="J20" s="70"/>
      <c r="K20" s="65" t="s">
        <v>110</v>
      </c>
      <c r="L20" s="66"/>
      <c r="M20" s="171">
        <v>0.58333333333333304</v>
      </c>
      <c r="N20" s="65" t="s">
        <v>110</v>
      </c>
      <c r="O20" s="70">
        <v>0.66319444444444398</v>
      </c>
      <c r="P20" s="171"/>
      <c r="Q20" s="70" t="s">
        <v>110</v>
      </c>
      <c r="R20" s="66"/>
      <c r="S20" s="172">
        <f t="shared" si="1"/>
        <v>0.54166666666666696</v>
      </c>
      <c r="T20" s="173">
        <f t="shared" si="2"/>
        <v>11.083333333333345</v>
      </c>
      <c r="U20" s="68">
        <f t="shared" si="3"/>
        <v>0.36805555555555602</v>
      </c>
      <c r="V20" s="174">
        <f t="shared" si="4"/>
        <v>9.0277777777777013E-2</v>
      </c>
      <c r="W20" s="174">
        <f t="shared" si="5"/>
        <v>0.45833333333333304</v>
      </c>
      <c r="X20" s="69"/>
      <c r="Y20" s="62"/>
      <c r="Z20" s="175">
        <f>SUM(($J$13+C20)+($L$13-E19))</f>
        <v>0.42361111111111105</v>
      </c>
      <c r="AB20" s="176"/>
    </row>
    <row r="21" spans="1:28">
      <c r="A21" s="4"/>
      <c r="B21" s="116" t="s">
        <v>116</v>
      </c>
      <c r="C21" s="74">
        <v>0.32291666666666702</v>
      </c>
      <c r="D21" s="61" t="s">
        <v>110</v>
      </c>
      <c r="E21" s="62">
        <v>0.83333333333333304</v>
      </c>
      <c r="F21" s="63">
        <f t="shared" si="0"/>
        <v>0.51041666666666607</v>
      </c>
      <c r="G21" s="61"/>
      <c r="H21" s="61" t="s">
        <v>110</v>
      </c>
      <c r="I21" s="64"/>
      <c r="J21" s="65"/>
      <c r="K21" s="65" t="s">
        <v>110</v>
      </c>
      <c r="L21" s="75"/>
      <c r="M21" s="67">
        <v>0.51041666666666696</v>
      </c>
      <c r="N21" s="65" t="s">
        <v>110</v>
      </c>
      <c r="O21" s="65">
        <v>0.56944444444444398</v>
      </c>
      <c r="P21" s="67"/>
      <c r="Q21" s="65" t="s">
        <v>110</v>
      </c>
      <c r="R21" s="66"/>
      <c r="S21" s="172">
        <f t="shared" si="1"/>
        <v>0.51041666666666607</v>
      </c>
      <c r="T21" s="173">
        <f t="shared" si="2"/>
        <v>10.833333333333337</v>
      </c>
      <c r="U21" s="68">
        <f t="shared" si="3"/>
        <v>0.48958333333333398</v>
      </c>
      <c r="V21" s="174">
        <f t="shared" si="4"/>
        <v>0</v>
      </c>
      <c r="W21" s="174">
        <f t="shared" si="5"/>
        <v>0.48958333333333398</v>
      </c>
      <c r="X21" s="69"/>
      <c r="Y21" s="62"/>
      <c r="Z21" s="175">
        <f>SUM(($J$13+C21)+($L$13-E20))</f>
        <v>0.40972222222222304</v>
      </c>
      <c r="AB21" s="176"/>
    </row>
    <row r="22" spans="1:28">
      <c r="A22" s="4"/>
      <c r="B22" s="188" t="s">
        <v>118</v>
      </c>
      <c r="C22" s="74">
        <v>0.41319444444444398</v>
      </c>
      <c r="D22" s="61" t="s">
        <v>110</v>
      </c>
      <c r="E22" s="62">
        <v>0.91319444444444398</v>
      </c>
      <c r="F22" s="63">
        <f t="shared" si="0"/>
        <v>0.5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0.5</v>
      </c>
      <c r="T22" s="173">
        <f t="shared" si="2"/>
        <v>12</v>
      </c>
      <c r="U22" s="68">
        <f t="shared" si="3"/>
        <v>0.5</v>
      </c>
      <c r="V22" s="174">
        <f t="shared" si="4"/>
        <v>0</v>
      </c>
      <c r="W22" s="174">
        <f t="shared" si="5"/>
        <v>0.5</v>
      </c>
      <c r="X22" s="69"/>
      <c r="Y22" s="6"/>
      <c r="Z22" s="187">
        <f>SUM(($J$13+C22)+($L$13-E21))</f>
        <v>0.57986111111111094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55.833333333333343</v>
      </c>
      <c r="T23" s="77">
        <f>SUM(T16:T22)</f>
        <v>49.500000000000028</v>
      </c>
      <c r="U23" s="6"/>
      <c r="V23" s="4"/>
      <c r="W23" s="78">
        <f>SUM(W16:W22)*24</f>
        <v>112.16666666666669</v>
      </c>
      <c r="X23" s="79"/>
      <c r="Y23" s="79"/>
      <c r="Z23" s="19"/>
    </row>
    <row r="24" spans="1:28">
      <c r="A24" s="4"/>
      <c r="B24" s="4"/>
      <c r="C24" s="8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17"/>
      <c r="T24" s="117"/>
      <c r="U24" s="6"/>
      <c r="V24" s="4"/>
      <c r="W24" s="79"/>
      <c r="X24" s="79"/>
      <c r="Y24" s="79"/>
      <c r="Z24" s="4"/>
    </row>
    <row r="25" spans="1:28">
      <c r="A25" s="4"/>
      <c r="B25" s="4"/>
      <c r="C25" s="35" t="s">
        <v>187</v>
      </c>
      <c r="D25" s="4"/>
      <c r="E25" s="4"/>
      <c r="F25" s="4"/>
      <c r="G25" s="4"/>
      <c r="H25" s="4"/>
      <c r="I25" s="4"/>
      <c r="J25" s="4"/>
      <c r="K25" s="4"/>
      <c r="L25" s="4"/>
      <c r="M25" s="3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8" hidden="1">
      <c r="A26" s="4"/>
      <c r="B26" s="4"/>
      <c r="C26" s="4"/>
      <c r="D26" s="4"/>
      <c r="E26" s="4"/>
      <c r="F26" s="4"/>
      <c r="G26" s="4"/>
      <c r="H26" s="4"/>
      <c r="I26" s="4"/>
      <c r="J26" s="36">
        <v>0</v>
      </c>
      <c r="K26" s="4"/>
      <c r="L26" s="36">
        <v>1</v>
      </c>
      <c r="M26" s="3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8">
      <c r="A27" s="4"/>
      <c r="B27" s="37"/>
      <c r="C27" s="164"/>
      <c r="D27" s="38"/>
      <c r="E27" s="39" t="s">
        <v>91</v>
      </c>
      <c r="F27" s="40"/>
      <c r="G27" s="41"/>
      <c r="H27" s="42" t="s">
        <v>92</v>
      </c>
      <c r="I27" s="40"/>
      <c r="J27" s="43"/>
      <c r="K27" s="43" t="s">
        <v>93</v>
      </c>
      <c r="L27" s="44"/>
      <c r="M27" s="165"/>
      <c r="N27" s="43" t="s">
        <v>93</v>
      </c>
      <c r="O27" s="43"/>
      <c r="P27" s="165"/>
      <c r="Q27" s="43" t="s">
        <v>94</v>
      </c>
      <c r="R27" s="43"/>
      <c r="S27" s="166" t="s">
        <v>95</v>
      </c>
      <c r="T27" s="45" t="s">
        <v>96</v>
      </c>
      <c r="U27" s="164"/>
      <c r="V27" s="39" t="s">
        <v>97</v>
      </c>
      <c r="W27" s="45"/>
      <c r="X27" s="10"/>
      <c r="Y27" s="10"/>
      <c r="Z27" s="46" t="s">
        <v>98</v>
      </c>
      <c r="AB27" s="47" t="s">
        <v>83</v>
      </c>
    </row>
    <row r="28" spans="1:28">
      <c r="A28" s="4"/>
      <c r="B28" s="48" t="s">
        <v>99</v>
      </c>
      <c r="C28" s="167"/>
      <c r="D28" s="49" t="s">
        <v>100</v>
      </c>
      <c r="E28" s="50"/>
      <c r="F28" s="168" t="s">
        <v>101</v>
      </c>
      <c r="G28" s="51" t="s">
        <v>102</v>
      </c>
      <c r="H28" s="51"/>
      <c r="I28" s="52" t="s">
        <v>102</v>
      </c>
      <c r="J28" s="169" t="s">
        <v>102</v>
      </c>
      <c r="K28" s="53"/>
      <c r="L28" s="53" t="s">
        <v>102</v>
      </c>
      <c r="M28" s="169" t="s">
        <v>102</v>
      </c>
      <c r="N28" s="53"/>
      <c r="O28" s="53" t="s">
        <v>102</v>
      </c>
      <c r="P28" s="169" t="s">
        <v>102</v>
      </c>
      <c r="Q28" s="53"/>
      <c r="R28" s="54" t="s">
        <v>102</v>
      </c>
      <c r="S28" s="48" t="s">
        <v>103</v>
      </c>
      <c r="T28" s="170" t="s">
        <v>104</v>
      </c>
      <c r="U28" s="170" t="s">
        <v>105</v>
      </c>
      <c r="V28" s="170" t="s">
        <v>106</v>
      </c>
      <c r="W28" s="170" t="s">
        <v>107</v>
      </c>
      <c r="X28" s="55"/>
      <c r="Y28" s="56"/>
      <c r="Z28" s="57" t="s">
        <v>108</v>
      </c>
      <c r="AB28" s="58"/>
    </row>
    <row r="29" spans="1:28">
      <c r="A29" s="4"/>
      <c r="B29" s="116" t="s">
        <v>109</v>
      </c>
      <c r="C29" s="60">
        <v>0.24652777777777801</v>
      </c>
      <c r="D29" s="61" t="s">
        <v>110</v>
      </c>
      <c r="E29" s="62">
        <v>0.46527777777777801</v>
      </c>
      <c r="F29" s="63">
        <f t="shared" ref="F29:F35" si="6">(E29-C29)</f>
        <v>0.21875</v>
      </c>
      <c r="G29" s="61"/>
      <c r="H29" s="61" t="s">
        <v>110</v>
      </c>
      <c r="I29" s="64"/>
      <c r="J29" s="65"/>
      <c r="K29" s="65" t="s">
        <v>110</v>
      </c>
      <c r="L29" s="66"/>
      <c r="M29" s="171"/>
      <c r="N29" s="65" t="s">
        <v>110</v>
      </c>
      <c r="O29" s="70"/>
      <c r="P29" s="67"/>
      <c r="Q29" s="65" t="s">
        <v>110</v>
      </c>
      <c r="R29" s="66"/>
      <c r="S29" s="172">
        <f t="shared" ref="S29:S35" si="7">(F29-((I29-G29)))</f>
        <v>0.21875</v>
      </c>
      <c r="T29" s="173">
        <f t="shared" ref="T29:T35" si="8">(F29-((I29-G29)+(L29-J29)+(O29-M29)+(R29-P29)))*24</f>
        <v>5.25</v>
      </c>
      <c r="U29" s="68">
        <f t="shared" ref="U29:U35" si="9">(($J$13+C29)+($L$13-E29))</f>
        <v>0.78125</v>
      </c>
      <c r="V29" s="174">
        <f t="shared" ref="V29:V35" si="10">(I29-G29)</f>
        <v>0</v>
      </c>
      <c r="W29" s="174">
        <f t="shared" ref="W29:W35" si="11">(V29+U29)</f>
        <v>0.78125</v>
      </c>
      <c r="X29" s="69"/>
      <c r="Y29" s="62"/>
      <c r="Z29" s="175">
        <f>SUM(($J$13+C29)+($L$13-E35))</f>
        <v>0.33333333333333404</v>
      </c>
      <c r="AB29" s="176"/>
    </row>
    <row r="30" spans="1:28">
      <c r="A30" s="4"/>
      <c r="B30" s="188" t="s">
        <v>111</v>
      </c>
      <c r="C30" s="60"/>
      <c r="D30" s="61" t="s">
        <v>110</v>
      </c>
      <c r="E30" s="62"/>
      <c r="F30" s="63">
        <f t="shared" si="6"/>
        <v>0</v>
      </c>
      <c r="G30" s="61"/>
      <c r="H30" s="61" t="s">
        <v>110</v>
      </c>
      <c r="I30" s="64"/>
      <c r="J30" s="70"/>
      <c r="K30" s="70" t="s">
        <v>110</v>
      </c>
      <c r="L30" s="66"/>
      <c r="M30" s="171"/>
      <c r="N30" s="65" t="s">
        <v>110</v>
      </c>
      <c r="O30" s="70"/>
      <c r="P30" s="171"/>
      <c r="Q30" s="70" t="s">
        <v>110</v>
      </c>
      <c r="R30" s="66"/>
      <c r="S30" s="172">
        <f t="shared" si="7"/>
        <v>0</v>
      </c>
      <c r="T30" s="173">
        <f t="shared" si="8"/>
        <v>0</v>
      </c>
      <c r="U30" s="73">
        <f t="shared" si="9"/>
        <v>1</v>
      </c>
      <c r="V30" s="174">
        <f t="shared" si="10"/>
        <v>0</v>
      </c>
      <c r="W30" s="174">
        <f t="shared" si="11"/>
        <v>1</v>
      </c>
      <c r="X30" s="69"/>
      <c r="Y30" s="62"/>
      <c r="Z30" s="175">
        <f>SUM(($J$13+C30)+($L$13-E25))</f>
        <v>1</v>
      </c>
      <c r="AB30" s="176"/>
    </row>
    <row r="31" spans="1:28">
      <c r="A31" s="4"/>
      <c r="B31" s="188" t="s">
        <v>112</v>
      </c>
      <c r="C31" s="60"/>
      <c r="D31" s="61" t="s">
        <v>110</v>
      </c>
      <c r="E31" s="62"/>
      <c r="F31" s="63">
        <f t="shared" si="6"/>
        <v>0</v>
      </c>
      <c r="G31" s="61"/>
      <c r="H31" s="61" t="s">
        <v>110</v>
      </c>
      <c r="I31" s="64"/>
      <c r="J31" s="70"/>
      <c r="K31" s="65" t="s">
        <v>110</v>
      </c>
      <c r="L31" s="66"/>
      <c r="M31" s="171"/>
      <c r="N31" s="65" t="s">
        <v>110</v>
      </c>
      <c r="O31" s="70"/>
      <c r="P31" s="171"/>
      <c r="Q31" s="70" t="s">
        <v>110</v>
      </c>
      <c r="R31" s="66"/>
      <c r="S31" s="172">
        <f t="shared" si="7"/>
        <v>0</v>
      </c>
      <c r="T31" s="173">
        <f t="shared" si="8"/>
        <v>0</v>
      </c>
      <c r="U31" s="68">
        <f t="shared" si="9"/>
        <v>1</v>
      </c>
      <c r="V31" s="174">
        <f t="shared" si="10"/>
        <v>0</v>
      </c>
      <c r="W31" s="174">
        <f t="shared" si="11"/>
        <v>1</v>
      </c>
      <c r="X31" s="69"/>
      <c r="Y31" s="62"/>
      <c r="Z31" s="175">
        <f>SUM(($J$13+C31)+($L$13-E30))</f>
        <v>1</v>
      </c>
      <c r="AB31" s="176"/>
    </row>
    <row r="32" spans="1:28">
      <c r="A32" s="4"/>
      <c r="B32" s="188" t="s">
        <v>113</v>
      </c>
      <c r="C32" s="167">
        <v>0.30208333333333298</v>
      </c>
      <c r="D32" s="71" t="s">
        <v>110</v>
      </c>
      <c r="E32" s="50">
        <v>0.85763888888888895</v>
      </c>
      <c r="F32" s="177">
        <f t="shared" si="6"/>
        <v>0.55555555555555602</v>
      </c>
      <c r="G32" s="71"/>
      <c r="H32" s="71" t="s">
        <v>110</v>
      </c>
      <c r="I32" s="72"/>
      <c r="J32" s="70"/>
      <c r="K32" s="70" t="s">
        <v>110</v>
      </c>
      <c r="L32" s="66"/>
      <c r="M32" s="171">
        <v>0.51736111111111105</v>
      </c>
      <c r="N32" s="70" t="s">
        <v>110</v>
      </c>
      <c r="O32" s="70">
        <v>0.64236111111111105</v>
      </c>
      <c r="P32" s="171"/>
      <c r="Q32" s="70" t="s">
        <v>110</v>
      </c>
      <c r="R32" s="66"/>
      <c r="S32" s="172">
        <f t="shared" si="7"/>
        <v>0.55555555555555602</v>
      </c>
      <c r="T32" s="173">
        <f t="shared" si="8"/>
        <v>10.333333333333345</v>
      </c>
      <c r="U32" s="73">
        <f t="shared" si="9"/>
        <v>0.44444444444444403</v>
      </c>
      <c r="V32" s="174">
        <f t="shared" si="10"/>
        <v>0</v>
      </c>
      <c r="W32" s="174">
        <f t="shared" si="11"/>
        <v>0.44444444444444403</v>
      </c>
      <c r="X32" s="69"/>
      <c r="Y32" s="62"/>
      <c r="Z32" s="175">
        <f>SUM(($J$13+C32)+($L$13-E31))</f>
        <v>1.302083333333333</v>
      </c>
      <c r="AB32" s="176"/>
    </row>
    <row r="33" spans="1:28">
      <c r="A33" s="4"/>
      <c r="B33" s="188" t="s">
        <v>115</v>
      </c>
      <c r="C33" s="60">
        <v>0.28125</v>
      </c>
      <c r="D33" s="61" t="s">
        <v>110</v>
      </c>
      <c r="E33" s="62">
        <v>0.91319444444444398</v>
      </c>
      <c r="F33" s="63">
        <f t="shared" si="6"/>
        <v>0.63194444444444398</v>
      </c>
      <c r="G33" s="61">
        <v>0.49305555555555602</v>
      </c>
      <c r="H33" s="61" t="s">
        <v>110</v>
      </c>
      <c r="I33" s="64">
        <v>0.58333333333333304</v>
      </c>
      <c r="J33" s="70"/>
      <c r="K33" s="65" t="s">
        <v>110</v>
      </c>
      <c r="L33" s="66"/>
      <c r="M33" s="171">
        <v>0.58333333333333304</v>
      </c>
      <c r="N33" s="65" t="s">
        <v>110</v>
      </c>
      <c r="O33" s="70">
        <v>0.66319444444444398</v>
      </c>
      <c r="P33" s="171"/>
      <c r="Q33" s="70" t="s">
        <v>110</v>
      </c>
      <c r="R33" s="66"/>
      <c r="S33" s="172">
        <f t="shared" si="7"/>
        <v>0.54166666666666696</v>
      </c>
      <c r="T33" s="173">
        <f t="shared" si="8"/>
        <v>11.083333333333345</v>
      </c>
      <c r="U33" s="68">
        <f t="shared" si="9"/>
        <v>0.36805555555555602</v>
      </c>
      <c r="V33" s="174">
        <f t="shared" si="10"/>
        <v>9.0277777777777013E-2</v>
      </c>
      <c r="W33" s="174">
        <f t="shared" si="11"/>
        <v>0.45833333333333304</v>
      </c>
      <c r="X33" s="69"/>
      <c r="Y33" s="62"/>
      <c r="Z33" s="175">
        <f>SUM(($J$13+C33)+($L$13-E32))</f>
        <v>0.42361111111111105</v>
      </c>
      <c r="AB33" s="176"/>
    </row>
    <row r="34" spans="1:28">
      <c r="A34" s="4"/>
      <c r="B34" s="116" t="s">
        <v>116</v>
      </c>
      <c r="C34" s="74">
        <v>0.32291666666666702</v>
      </c>
      <c r="D34" s="61" t="s">
        <v>110</v>
      </c>
      <c r="E34" s="62">
        <v>0.83333333333333304</v>
      </c>
      <c r="F34" s="63">
        <f t="shared" si="6"/>
        <v>0.51041666666666607</v>
      </c>
      <c r="G34" s="61"/>
      <c r="H34" s="61" t="s">
        <v>110</v>
      </c>
      <c r="I34" s="64"/>
      <c r="J34" s="65"/>
      <c r="K34" s="65" t="s">
        <v>110</v>
      </c>
      <c r="L34" s="75"/>
      <c r="M34" s="67">
        <v>0.51041666666666696</v>
      </c>
      <c r="N34" s="65" t="s">
        <v>110</v>
      </c>
      <c r="O34" s="65">
        <v>0.56944444444444398</v>
      </c>
      <c r="P34" s="67"/>
      <c r="Q34" s="65" t="s">
        <v>110</v>
      </c>
      <c r="R34" s="66"/>
      <c r="S34" s="172">
        <f t="shared" si="7"/>
        <v>0.51041666666666607</v>
      </c>
      <c r="T34" s="173">
        <f t="shared" si="8"/>
        <v>10.833333333333337</v>
      </c>
      <c r="U34" s="68">
        <f t="shared" si="9"/>
        <v>0.48958333333333398</v>
      </c>
      <c r="V34" s="174">
        <f t="shared" si="10"/>
        <v>0</v>
      </c>
      <c r="W34" s="174">
        <f t="shared" si="11"/>
        <v>0.48958333333333398</v>
      </c>
      <c r="X34" s="69"/>
      <c r="Y34" s="62"/>
      <c r="Z34" s="175">
        <f>SUM(($J$13+C34)+($L$13-E33))</f>
        <v>0.40972222222222304</v>
      </c>
      <c r="AB34" s="176"/>
    </row>
    <row r="35" spans="1:28">
      <c r="A35" s="4"/>
      <c r="B35" s="188" t="s">
        <v>118</v>
      </c>
      <c r="C35" s="74">
        <v>0.38194444444444442</v>
      </c>
      <c r="D35" s="61" t="s">
        <v>110</v>
      </c>
      <c r="E35" s="62">
        <v>0.91319444444444398</v>
      </c>
      <c r="F35" s="63">
        <f t="shared" si="6"/>
        <v>0.53124999999999956</v>
      </c>
      <c r="G35" s="61"/>
      <c r="H35" s="61" t="s">
        <v>110</v>
      </c>
      <c r="I35" s="64"/>
      <c r="J35" s="70"/>
      <c r="K35" s="70" t="s">
        <v>110</v>
      </c>
      <c r="L35" s="66"/>
      <c r="M35" s="171"/>
      <c r="N35" s="70" t="s">
        <v>110</v>
      </c>
      <c r="O35" s="70"/>
      <c r="P35" s="171"/>
      <c r="Q35" s="70" t="s">
        <v>110</v>
      </c>
      <c r="R35" s="66"/>
      <c r="S35" s="172">
        <f t="shared" si="7"/>
        <v>0.53124999999999956</v>
      </c>
      <c r="T35" s="173">
        <f t="shared" si="8"/>
        <v>12.749999999999989</v>
      </c>
      <c r="U35" s="68">
        <f t="shared" si="9"/>
        <v>0.46875000000000044</v>
      </c>
      <c r="V35" s="174">
        <f t="shared" si="10"/>
        <v>0</v>
      </c>
      <c r="W35" s="174">
        <f t="shared" si="11"/>
        <v>0.46875000000000044</v>
      </c>
      <c r="X35" s="69"/>
      <c r="Y35" s="6"/>
      <c r="Z35" s="187">
        <f>SUM(($J$13+C35)+($L$13-E34))</f>
        <v>0.54861111111111138</v>
      </c>
      <c r="AB35" s="176"/>
    </row>
    <row r="36" spans="1:28">
      <c r="A36" s="4"/>
      <c r="B36" s="4"/>
      <c r="C36" s="8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76">
        <f>SUM(S29:S35)*24</f>
        <v>56.583333333333321</v>
      </c>
      <c r="T36" s="77">
        <f>SUM(T29:T35)</f>
        <v>50.250000000000014</v>
      </c>
      <c r="U36" s="6"/>
      <c r="V36" s="4"/>
      <c r="W36" s="78">
        <f>SUM(W29:W35)*24</f>
        <v>111.4166666666667</v>
      </c>
      <c r="X36" s="79"/>
      <c r="Y36" s="79"/>
      <c r="Z36" s="19"/>
    </row>
    <row r="37" spans="1:28">
      <c r="A37" s="4"/>
      <c r="B37" s="4"/>
      <c r="C37" s="8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117"/>
      <c r="T37" s="117"/>
      <c r="U37" s="6"/>
      <c r="V37" s="4"/>
      <c r="W37" s="79"/>
      <c r="X37" s="79"/>
      <c r="Y37" s="79"/>
      <c r="Z37" s="4"/>
    </row>
    <row r="38" spans="1:28">
      <c r="A38" s="4"/>
      <c r="B38" s="193" t="s">
        <v>147</v>
      </c>
      <c r="C38" s="167">
        <v>0.41319444444444398</v>
      </c>
      <c r="D38" s="71" t="s">
        <v>110</v>
      </c>
      <c r="E38" s="50">
        <v>0.75347222222222199</v>
      </c>
      <c r="F38" s="177">
        <f t="shared" ref="F38:F48" si="12">(E38-C38)</f>
        <v>0.34027777777777801</v>
      </c>
      <c r="G38" s="71"/>
      <c r="H38" s="71" t="s">
        <v>110</v>
      </c>
      <c r="I38" s="72"/>
      <c r="J38" s="70"/>
      <c r="K38" s="70" t="s">
        <v>110</v>
      </c>
      <c r="L38" s="66"/>
      <c r="M38" s="171"/>
      <c r="N38" s="70" t="s">
        <v>110</v>
      </c>
      <c r="O38" s="70"/>
      <c r="P38" s="171"/>
      <c r="Q38" s="70" t="s">
        <v>110</v>
      </c>
      <c r="R38" s="66"/>
      <c r="S38" s="172">
        <f t="shared" ref="S38:S48" si="13">(F38-((I38-G38)))</f>
        <v>0.34027777777777801</v>
      </c>
      <c r="T38" s="173">
        <f t="shared" ref="T38:T48" si="14">(F38-((I38-G38)+(L38-J38)+(O38-M38)+(R38-P38)))*24</f>
        <v>8.1666666666666714</v>
      </c>
      <c r="U38" s="73">
        <f t="shared" ref="U38:U48" si="15">(($J$13+C38)+($L$13-E38))</f>
        <v>0.65972222222222199</v>
      </c>
      <c r="V38" s="174">
        <f t="shared" ref="V38:V48" si="16">(I38-G38)</f>
        <v>0</v>
      </c>
      <c r="W38" s="174">
        <f t="shared" ref="W38:W48" si="17">(V38+U38)</f>
        <v>0.65972222222222199</v>
      </c>
      <c r="X38" s="69"/>
      <c r="Y38" s="62"/>
      <c r="Z38" s="175">
        <f>SUM(($J$13+C38)+($L$13-E20))</f>
        <v>0.5</v>
      </c>
      <c r="AB38" s="176"/>
    </row>
    <row r="39" spans="1:28">
      <c r="A39" s="4"/>
      <c r="B39" s="193" t="s">
        <v>149</v>
      </c>
      <c r="C39" s="167">
        <v>0.41319444444444398</v>
      </c>
      <c r="D39" s="71" t="s">
        <v>110</v>
      </c>
      <c r="E39" s="50">
        <v>0.75347222222222199</v>
      </c>
      <c r="F39" s="177">
        <f t="shared" si="12"/>
        <v>0.34027777777777801</v>
      </c>
      <c r="G39" s="71"/>
      <c r="H39" s="71" t="s">
        <v>110</v>
      </c>
      <c r="I39" s="72"/>
      <c r="J39" s="70"/>
      <c r="K39" s="70" t="s">
        <v>110</v>
      </c>
      <c r="L39" s="66"/>
      <c r="M39" s="171"/>
      <c r="N39" s="70" t="s">
        <v>110</v>
      </c>
      <c r="O39" s="70"/>
      <c r="P39" s="171"/>
      <c r="Q39" s="70" t="s">
        <v>110</v>
      </c>
      <c r="R39" s="66"/>
      <c r="S39" s="172">
        <f t="shared" si="13"/>
        <v>0.34027777777777801</v>
      </c>
      <c r="T39" s="173">
        <f t="shared" si="14"/>
        <v>8.1666666666666714</v>
      </c>
      <c r="U39" s="73">
        <f t="shared" si="15"/>
        <v>0.65972222222222199</v>
      </c>
      <c r="V39" s="174">
        <f t="shared" si="16"/>
        <v>0</v>
      </c>
      <c r="W39" s="174">
        <f t="shared" si="17"/>
        <v>0.65972222222222199</v>
      </c>
      <c r="X39" s="69"/>
      <c r="Y39" s="62"/>
      <c r="Z39" s="175">
        <f>SUM(($J$13+C39)+($L$13-E20))</f>
        <v>0.5</v>
      </c>
      <c r="AB39" s="176"/>
    </row>
    <row r="40" spans="1:28">
      <c r="A40" s="4"/>
      <c r="B40" s="193" t="s">
        <v>168</v>
      </c>
      <c r="C40" s="167">
        <v>0.24652777777777801</v>
      </c>
      <c r="D40" s="71" t="s">
        <v>110</v>
      </c>
      <c r="E40" s="50">
        <v>0.46527777777777801</v>
      </c>
      <c r="F40" s="177">
        <f t="shared" si="12"/>
        <v>0.21875</v>
      </c>
      <c r="G40" s="71"/>
      <c r="H40" s="71" t="s">
        <v>110</v>
      </c>
      <c r="I40" s="72"/>
      <c r="J40" s="70"/>
      <c r="K40" s="70" t="s">
        <v>110</v>
      </c>
      <c r="L40" s="66"/>
      <c r="M40" s="171"/>
      <c r="N40" s="70" t="s">
        <v>110</v>
      </c>
      <c r="O40" s="70"/>
      <c r="P40" s="171"/>
      <c r="Q40" s="70" t="s">
        <v>110</v>
      </c>
      <c r="R40" s="66"/>
      <c r="S40" s="172">
        <f t="shared" si="13"/>
        <v>0.21875</v>
      </c>
      <c r="T40" s="173">
        <f t="shared" si="14"/>
        <v>5.25</v>
      </c>
      <c r="U40" s="73">
        <f t="shared" si="15"/>
        <v>0.78125</v>
      </c>
      <c r="V40" s="174">
        <f t="shared" si="16"/>
        <v>0</v>
      </c>
      <c r="W40" s="174">
        <f t="shared" si="17"/>
        <v>0.78125</v>
      </c>
      <c r="X40" s="69"/>
      <c r="Y40" s="62"/>
      <c r="Z40" s="175">
        <f>SUM(($J$13+C40)+($L$13-E38))</f>
        <v>0.49305555555555602</v>
      </c>
      <c r="AB40" s="176"/>
    </row>
    <row r="41" spans="1:28">
      <c r="A41" s="4"/>
      <c r="B41" s="193" t="s">
        <v>169</v>
      </c>
      <c r="C41" s="60">
        <v>0.30208333333333298</v>
      </c>
      <c r="D41" s="61" t="s">
        <v>110</v>
      </c>
      <c r="E41" s="62">
        <v>0.85763888888888895</v>
      </c>
      <c r="F41" s="63">
        <f t="shared" si="12"/>
        <v>0.55555555555555602</v>
      </c>
      <c r="G41" s="61"/>
      <c r="H41" s="61" t="s">
        <v>110</v>
      </c>
      <c r="I41" s="64"/>
      <c r="J41" s="70"/>
      <c r="K41" s="65" t="s">
        <v>110</v>
      </c>
      <c r="L41" s="66"/>
      <c r="M41" s="171">
        <v>0.51736111111111105</v>
      </c>
      <c r="N41" s="65" t="s">
        <v>110</v>
      </c>
      <c r="O41" s="70">
        <v>0.64236111111111105</v>
      </c>
      <c r="P41" s="171"/>
      <c r="Q41" s="70" t="s">
        <v>110</v>
      </c>
      <c r="R41" s="66"/>
      <c r="S41" s="172">
        <f t="shared" si="13"/>
        <v>0.55555555555555602</v>
      </c>
      <c r="T41" s="173">
        <f t="shared" si="14"/>
        <v>10.333333333333345</v>
      </c>
      <c r="U41" s="68">
        <f t="shared" si="15"/>
        <v>0.44444444444444403</v>
      </c>
      <c r="V41" s="174">
        <f t="shared" si="16"/>
        <v>0</v>
      </c>
      <c r="W41" s="174">
        <f t="shared" si="17"/>
        <v>0.44444444444444403</v>
      </c>
      <c r="X41" s="69"/>
      <c r="Y41" s="62"/>
      <c r="Z41" s="175">
        <f>SUM(($J$13+C41)+($L$13-E17))</f>
        <v>1.302083333333333</v>
      </c>
      <c r="AB41" s="176"/>
    </row>
    <row r="42" spans="1:28">
      <c r="A42" s="4"/>
      <c r="B42" s="193" t="s">
        <v>188</v>
      </c>
      <c r="C42" s="167">
        <v>0.41319444444444398</v>
      </c>
      <c r="D42" s="71" t="s">
        <v>110</v>
      </c>
      <c r="E42" s="71">
        <v>0.75347222222222199</v>
      </c>
      <c r="F42" s="177">
        <f t="shared" si="12"/>
        <v>0.34027777777777801</v>
      </c>
      <c r="G42" s="71"/>
      <c r="H42" s="71" t="s">
        <v>110</v>
      </c>
      <c r="I42" s="72"/>
      <c r="J42" s="70"/>
      <c r="K42" s="70" t="s">
        <v>110</v>
      </c>
      <c r="L42" s="66"/>
      <c r="M42" s="171"/>
      <c r="N42" s="70" t="s">
        <v>110</v>
      </c>
      <c r="O42" s="70"/>
      <c r="P42" s="171"/>
      <c r="Q42" s="70" t="s">
        <v>110</v>
      </c>
      <c r="R42" s="66"/>
      <c r="S42" s="172">
        <f t="shared" si="13"/>
        <v>0.34027777777777801</v>
      </c>
      <c r="T42" s="173">
        <f t="shared" si="14"/>
        <v>8.1666666666666714</v>
      </c>
      <c r="U42" s="73">
        <f t="shared" si="15"/>
        <v>0.65972222222222199</v>
      </c>
      <c r="V42" s="174">
        <f t="shared" si="16"/>
        <v>0</v>
      </c>
      <c r="W42" s="174">
        <f t="shared" si="17"/>
        <v>0.65972222222222199</v>
      </c>
      <c r="X42" s="69"/>
      <c r="Y42" s="62"/>
      <c r="Z42" s="175">
        <f>SUM(($J$13+C42)+($L$13-E20))</f>
        <v>0.5</v>
      </c>
      <c r="AB42" s="176"/>
    </row>
    <row r="43" spans="1:28">
      <c r="A43" s="4"/>
      <c r="B43" s="193" t="s">
        <v>161</v>
      </c>
      <c r="C43" s="172">
        <v>0.71527777777777801</v>
      </c>
      <c r="D43" s="71" t="s">
        <v>110</v>
      </c>
      <c r="E43" s="50">
        <v>0.88194444444444398</v>
      </c>
      <c r="F43" s="177">
        <f t="shared" si="12"/>
        <v>0.16666666666666596</v>
      </c>
      <c r="G43" s="71"/>
      <c r="H43" s="71" t="s">
        <v>110</v>
      </c>
      <c r="I43" s="72"/>
      <c r="J43" s="70"/>
      <c r="K43" s="70" t="s">
        <v>110</v>
      </c>
      <c r="L43" s="66"/>
      <c r="M43" s="171"/>
      <c r="N43" s="70" t="s">
        <v>110</v>
      </c>
      <c r="O43" s="70"/>
      <c r="P43" s="171"/>
      <c r="Q43" s="70" t="s">
        <v>110</v>
      </c>
      <c r="R43" s="66"/>
      <c r="S43" s="172">
        <f t="shared" si="13"/>
        <v>0.16666666666666596</v>
      </c>
      <c r="T43" s="173">
        <f t="shared" si="14"/>
        <v>3.9999999999999831</v>
      </c>
      <c r="U43" s="73">
        <f t="shared" si="15"/>
        <v>0.83333333333333404</v>
      </c>
      <c r="V43" s="174">
        <f t="shared" si="16"/>
        <v>0</v>
      </c>
      <c r="W43" s="174">
        <f t="shared" si="17"/>
        <v>0.83333333333333404</v>
      </c>
      <c r="X43" s="69"/>
      <c r="Y43" s="62"/>
      <c r="Z43" s="175">
        <f>SUM(($J$13+C43)+($L$13-E29))</f>
        <v>1.25</v>
      </c>
      <c r="AB43" s="176"/>
    </row>
    <row r="44" spans="1:28">
      <c r="A44" s="4"/>
      <c r="B44" s="193" t="s">
        <v>152</v>
      </c>
      <c r="C44" s="167">
        <v>0.21875</v>
      </c>
      <c r="D44" s="71" t="s">
        <v>110</v>
      </c>
      <c r="E44" s="50">
        <v>0.91319444444444398</v>
      </c>
      <c r="F44" s="177">
        <f t="shared" si="12"/>
        <v>0.69444444444444398</v>
      </c>
      <c r="G44" s="71">
        <v>0.49305555555555602</v>
      </c>
      <c r="H44" s="71" t="s">
        <v>110</v>
      </c>
      <c r="I44" s="72">
        <v>0.66319444444444398</v>
      </c>
      <c r="J44" s="70"/>
      <c r="K44" s="70" t="s">
        <v>110</v>
      </c>
      <c r="L44" s="66"/>
      <c r="M44" s="171"/>
      <c r="N44" s="70" t="s">
        <v>110</v>
      </c>
      <c r="O44" s="70"/>
      <c r="P44" s="171"/>
      <c r="Q44" s="70" t="s">
        <v>110</v>
      </c>
      <c r="R44" s="66"/>
      <c r="S44" s="172">
        <f t="shared" si="13"/>
        <v>0.52430555555555602</v>
      </c>
      <c r="T44" s="173">
        <f t="shared" si="14"/>
        <v>12.583333333333345</v>
      </c>
      <c r="U44" s="73">
        <f t="shared" si="15"/>
        <v>0.30555555555555602</v>
      </c>
      <c r="V44" s="174">
        <f t="shared" si="16"/>
        <v>0.17013888888888795</v>
      </c>
      <c r="W44" s="174">
        <f t="shared" si="17"/>
        <v>0.47569444444444398</v>
      </c>
      <c r="X44" s="69"/>
      <c r="Y44" s="62"/>
      <c r="Z44" s="175">
        <f>SUM(($J$13+C44)+($L$13-E43))</f>
        <v>0.33680555555555602</v>
      </c>
      <c r="AB44" s="176"/>
    </row>
    <row r="45" spans="1:28">
      <c r="A45" s="4"/>
      <c r="B45" s="193" t="s">
        <v>189</v>
      </c>
      <c r="C45" s="167">
        <v>0.41319444444444398</v>
      </c>
      <c r="D45" s="71" t="s">
        <v>110</v>
      </c>
      <c r="E45" s="50">
        <v>0.93055555555555602</v>
      </c>
      <c r="F45" s="177">
        <f t="shared" si="12"/>
        <v>0.51736111111111205</v>
      </c>
      <c r="G45" s="71"/>
      <c r="H45" s="71" t="s">
        <v>110</v>
      </c>
      <c r="I45" s="72"/>
      <c r="J45" s="70"/>
      <c r="K45" s="70" t="s">
        <v>110</v>
      </c>
      <c r="L45" s="66"/>
      <c r="M45" s="171"/>
      <c r="N45" s="70" t="s">
        <v>110</v>
      </c>
      <c r="O45" s="70"/>
      <c r="P45" s="171"/>
      <c r="Q45" s="70" t="s">
        <v>110</v>
      </c>
      <c r="R45" s="66"/>
      <c r="S45" s="172">
        <f t="shared" si="13"/>
        <v>0.51736111111111205</v>
      </c>
      <c r="T45" s="173">
        <f t="shared" si="14"/>
        <v>12.416666666666689</v>
      </c>
      <c r="U45" s="73">
        <f t="shared" si="15"/>
        <v>0.48263888888888795</v>
      </c>
      <c r="V45" s="174">
        <f t="shared" si="16"/>
        <v>0</v>
      </c>
      <c r="W45" s="174">
        <f t="shared" si="17"/>
        <v>0.48263888888888795</v>
      </c>
      <c r="X45" s="69"/>
      <c r="Y45" s="62"/>
      <c r="Z45" s="175">
        <f>SUM(($J$13+C45)+($L$13-E44))</f>
        <v>0.5</v>
      </c>
      <c r="AB45" s="176"/>
    </row>
    <row r="46" spans="1:28">
      <c r="A46" s="4"/>
      <c r="B46" s="193" t="s">
        <v>190</v>
      </c>
      <c r="C46" s="167">
        <v>0.21875</v>
      </c>
      <c r="D46" s="71" t="s">
        <v>110</v>
      </c>
      <c r="E46" s="50">
        <v>0.91319444444444398</v>
      </c>
      <c r="F46" s="177">
        <f t="shared" si="12"/>
        <v>0.69444444444444398</v>
      </c>
      <c r="G46" s="71">
        <v>0.43402777777777801</v>
      </c>
      <c r="H46" s="71" t="s">
        <v>110</v>
      </c>
      <c r="I46" s="72">
        <v>0.66319444444444398</v>
      </c>
      <c r="J46" s="70"/>
      <c r="K46" s="70" t="s">
        <v>110</v>
      </c>
      <c r="L46" s="66"/>
      <c r="M46" s="171"/>
      <c r="N46" s="70" t="s">
        <v>110</v>
      </c>
      <c r="O46" s="70"/>
      <c r="P46" s="171"/>
      <c r="Q46" s="70" t="s">
        <v>110</v>
      </c>
      <c r="R46" s="66"/>
      <c r="S46" s="172">
        <f t="shared" si="13"/>
        <v>0.46527777777777801</v>
      </c>
      <c r="T46" s="173">
        <f t="shared" si="14"/>
        <v>11.166666666666671</v>
      </c>
      <c r="U46" s="73">
        <f t="shared" si="15"/>
        <v>0.30555555555555602</v>
      </c>
      <c r="V46" s="174">
        <f t="shared" si="16"/>
        <v>0.22916666666666596</v>
      </c>
      <c r="W46" s="174">
        <f t="shared" si="17"/>
        <v>0.53472222222222199</v>
      </c>
      <c r="X46" s="69"/>
      <c r="Y46" s="62"/>
      <c r="Z46" s="175">
        <f>SUM(($J$13+C46)+($L$13-E45))</f>
        <v>0.28819444444444398</v>
      </c>
      <c r="AB46" s="176"/>
    </row>
    <row r="47" spans="1:28">
      <c r="A47" s="4"/>
      <c r="B47" s="193" t="s">
        <v>119</v>
      </c>
      <c r="C47" s="167">
        <v>0.65625</v>
      </c>
      <c r="D47" s="71" t="s">
        <v>110</v>
      </c>
      <c r="E47" s="71">
        <v>0.92361111111111105</v>
      </c>
      <c r="F47" s="177">
        <f t="shared" si="12"/>
        <v>0.26736111111111105</v>
      </c>
      <c r="G47" s="71"/>
      <c r="H47" s="71" t="s">
        <v>110</v>
      </c>
      <c r="I47" s="72"/>
      <c r="J47" s="70"/>
      <c r="K47" s="70" t="s">
        <v>110</v>
      </c>
      <c r="L47" s="66"/>
      <c r="M47" s="171"/>
      <c r="N47" s="70" t="s">
        <v>110</v>
      </c>
      <c r="O47" s="70"/>
      <c r="P47" s="171"/>
      <c r="Q47" s="70" t="s">
        <v>110</v>
      </c>
      <c r="R47" s="66"/>
      <c r="S47" s="172">
        <f t="shared" si="13"/>
        <v>0.26736111111111105</v>
      </c>
      <c r="T47" s="173">
        <f t="shared" si="14"/>
        <v>6.4166666666666652</v>
      </c>
      <c r="U47" s="73">
        <f t="shared" si="15"/>
        <v>0.73263888888888895</v>
      </c>
      <c r="V47" s="174">
        <f t="shared" si="16"/>
        <v>0</v>
      </c>
      <c r="W47" s="174">
        <f t="shared" si="17"/>
        <v>0.73263888888888895</v>
      </c>
      <c r="X47" s="69"/>
      <c r="Y47" s="62"/>
      <c r="Z47" s="175">
        <f>SUM(($J$13+C47)+($L$13-E30))</f>
        <v>1.65625</v>
      </c>
      <c r="AB47" s="176"/>
    </row>
    <row r="48" spans="1:28">
      <c r="A48" s="4"/>
      <c r="B48" s="193" t="s">
        <v>151</v>
      </c>
      <c r="C48" s="167">
        <v>0.41319444444444398</v>
      </c>
      <c r="D48" s="71" t="s">
        <v>110</v>
      </c>
      <c r="E48" s="71">
        <v>0.75347222222222199</v>
      </c>
      <c r="F48" s="177">
        <f t="shared" si="12"/>
        <v>0.34027777777777801</v>
      </c>
      <c r="G48" s="71"/>
      <c r="H48" s="71" t="s">
        <v>110</v>
      </c>
      <c r="I48" s="72"/>
      <c r="J48" s="70"/>
      <c r="K48" s="70" t="s">
        <v>110</v>
      </c>
      <c r="L48" s="66"/>
      <c r="M48" s="171"/>
      <c r="N48" s="70" t="s">
        <v>110</v>
      </c>
      <c r="O48" s="70"/>
      <c r="P48" s="171"/>
      <c r="Q48" s="70" t="s">
        <v>110</v>
      </c>
      <c r="R48" s="66"/>
      <c r="S48" s="172">
        <f t="shared" si="13"/>
        <v>0.34027777777777801</v>
      </c>
      <c r="T48" s="173">
        <f t="shared" si="14"/>
        <v>8.1666666666666714</v>
      </c>
      <c r="U48" s="73">
        <f t="shared" si="15"/>
        <v>0.65972222222222199</v>
      </c>
      <c r="V48" s="174">
        <f t="shared" si="16"/>
        <v>0</v>
      </c>
      <c r="W48" s="174">
        <f t="shared" si="17"/>
        <v>0.65972222222222199</v>
      </c>
      <c r="X48" s="69"/>
      <c r="Y48" s="62"/>
      <c r="Z48" s="175">
        <f>SUM(($J$13+C48)+($L$13-E20))</f>
        <v>0.5</v>
      </c>
      <c r="AB48" s="176"/>
    </row>
    <row r="49" spans="1:28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6"/>
      <c r="U49" s="6"/>
      <c r="V49" s="4"/>
      <c r="W49" s="4"/>
      <c r="X49" s="4"/>
      <c r="Y49" s="4"/>
      <c r="Z49" s="4"/>
    </row>
    <row r="50" spans="1:2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6"/>
      <c r="U50" s="6"/>
      <c r="V50" s="4"/>
      <c r="W50" s="4"/>
      <c r="X50" s="4"/>
      <c r="Y50" s="4"/>
      <c r="Z50" s="4"/>
    </row>
    <row r="51" spans="1:28">
      <c r="A51" s="4"/>
      <c r="B51" s="4"/>
      <c r="C51" s="35" t="s">
        <v>133</v>
      </c>
      <c r="D51" s="4"/>
      <c r="E51" s="4"/>
      <c r="F51" s="4"/>
      <c r="G51" s="4"/>
      <c r="H51" s="4"/>
      <c r="I51" s="4"/>
      <c r="J51" s="4"/>
      <c r="K51" s="4"/>
      <c r="L51" s="4"/>
      <c r="M51" s="3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8" hidden="1">
      <c r="A52" s="4"/>
      <c r="B52" s="4"/>
      <c r="C52" s="4"/>
      <c r="D52" s="4"/>
      <c r="E52" s="4"/>
      <c r="F52" s="4"/>
      <c r="G52" s="4"/>
      <c r="H52" s="4"/>
      <c r="I52" s="4"/>
      <c r="J52" s="36">
        <v>0</v>
      </c>
      <c r="K52" s="4"/>
      <c r="L52" s="36">
        <v>1</v>
      </c>
      <c r="M52" s="36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8">
      <c r="A53" s="4"/>
      <c r="B53" s="37"/>
      <c r="C53" s="164"/>
      <c r="D53" s="38"/>
      <c r="E53" s="39" t="s">
        <v>91</v>
      </c>
      <c r="F53" s="40"/>
      <c r="G53" s="41"/>
      <c r="H53" s="42" t="s">
        <v>92</v>
      </c>
      <c r="I53" s="40"/>
      <c r="J53" s="43"/>
      <c r="K53" s="43" t="s">
        <v>93</v>
      </c>
      <c r="L53" s="44"/>
      <c r="M53" s="165"/>
      <c r="N53" s="43" t="s">
        <v>93</v>
      </c>
      <c r="O53" s="43"/>
      <c r="P53" s="165"/>
      <c r="Q53" s="43" t="s">
        <v>94</v>
      </c>
      <c r="R53" s="43"/>
      <c r="S53" s="166" t="s">
        <v>95</v>
      </c>
      <c r="T53" s="45" t="s">
        <v>96</v>
      </c>
      <c r="U53" s="164"/>
      <c r="V53" s="39" t="s">
        <v>97</v>
      </c>
      <c r="W53" s="45"/>
      <c r="X53" s="10"/>
      <c r="Y53" s="10"/>
      <c r="Z53" s="46" t="s">
        <v>98</v>
      </c>
      <c r="AB53" s="47" t="s">
        <v>83</v>
      </c>
    </row>
    <row r="54" spans="1:28">
      <c r="A54" s="4"/>
      <c r="B54" s="48" t="s">
        <v>99</v>
      </c>
      <c r="C54" s="167"/>
      <c r="D54" s="49" t="s">
        <v>100</v>
      </c>
      <c r="E54" s="50"/>
      <c r="F54" s="168" t="s">
        <v>101</v>
      </c>
      <c r="G54" s="51" t="s">
        <v>102</v>
      </c>
      <c r="H54" s="51"/>
      <c r="I54" s="52" t="s">
        <v>102</v>
      </c>
      <c r="J54" s="169" t="s">
        <v>102</v>
      </c>
      <c r="K54" s="53"/>
      <c r="L54" s="53" t="s">
        <v>102</v>
      </c>
      <c r="M54" s="169" t="s">
        <v>102</v>
      </c>
      <c r="N54" s="53"/>
      <c r="O54" s="53" t="s">
        <v>102</v>
      </c>
      <c r="P54" s="169" t="s">
        <v>102</v>
      </c>
      <c r="Q54" s="53"/>
      <c r="R54" s="54" t="s">
        <v>102</v>
      </c>
      <c r="S54" s="48" t="s">
        <v>103</v>
      </c>
      <c r="T54" s="170" t="s">
        <v>104</v>
      </c>
      <c r="U54" s="170" t="s">
        <v>105</v>
      </c>
      <c r="V54" s="170" t="s">
        <v>106</v>
      </c>
      <c r="W54" s="170" t="s">
        <v>107</v>
      </c>
      <c r="X54" s="55"/>
      <c r="Y54" s="56"/>
      <c r="Z54" s="57" t="s">
        <v>108</v>
      </c>
      <c r="AB54" s="58"/>
    </row>
    <row r="55" spans="1:28">
      <c r="A55" s="4"/>
      <c r="B55" s="116" t="s">
        <v>109</v>
      </c>
      <c r="C55" s="60">
        <v>0.30208333333333298</v>
      </c>
      <c r="D55" s="61" t="s">
        <v>110</v>
      </c>
      <c r="E55" s="62">
        <v>0.85763888888888895</v>
      </c>
      <c r="F55" s="63">
        <f t="shared" ref="F55:F61" si="18">(E55-C55)</f>
        <v>0.55555555555555602</v>
      </c>
      <c r="G55" s="61"/>
      <c r="H55" s="61" t="s">
        <v>110</v>
      </c>
      <c r="I55" s="64"/>
      <c r="J55" s="65"/>
      <c r="K55" s="65" t="s">
        <v>110</v>
      </c>
      <c r="L55" s="66"/>
      <c r="M55" s="171">
        <v>0.51736111111111105</v>
      </c>
      <c r="N55" s="65" t="s">
        <v>110</v>
      </c>
      <c r="O55" s="65">
        <v>0.64236111111111105</v>
      </c>
      <c r="P55" s="67"/>
      <c r="Q55" s="65" t="s">
        <v>110</v>
      </c>
      <c r="R55" s="66"/>
      <c r="S55" s="172">
        <f t="shared" ref="S55:S61" si="19">(F55-((I55-G55)))</f>
        <v>0.55555555555555602</v>
      </c>
      <c r="T55" s="173">
        <f t="shared" ref="T55:T61" si="20">(F55-((I55-G55)+(L55-J55)+(O55-M55)+(R55-P55)))*24</f>
        <v>10.333333333333345</v>
      </c>
      <c r="U55" s="68">
        <f t="shared" ref="U55:U61" si="21">(($J$13+C55)+($L$13-E55))</f>
        <v>0.44444444444444403</v>
      </c>
      <c r="V55" s="174">
        <f t="shared" ref="V55:V61" si="22">(I55-G55)</f>
        <v>0</v>
      </c>
      <c r="W55" s="174">
        <f t="shared" ref="W55:W61" si="23">(V55+U55)</f>
        <v>0.44444444444444403</v>
      </c>
      <c r="X55" s="69"/>
      <c r="Y55" s="62"/>
      <c r="Z55" s="175">
        <f>SUM(($J$13+C55)+($L$13-E61))</f>
        <v>0.43749999999999994</v>
      </c>
      <c r="AB55" s="176"/>
    </row>
    <row r="56" spans="1:28">
      <c r="A56" s="4"/>
      <c r="B56" s="188" t="s">
        <v>111</v>
      </c>
      <c r="C56" s="167"/>
      <c r="D56" s="71" t="s">
        <v>110</v>
      </c>
      <c r="E56" s="50"/>
      <c r="F56" s="177">
        <f t="shared" si="18"/>
        <v>0</v>
      </c>
      <c r="G56" s="71"/>
      <c r="H56" s="71" t="s">
        <v>110</v>
      </c>
      <c r="I56" s="72"/>
      <c r="J56" s="70"/>
      <c r="K56" s="70" t="s">
        <v>110</v>
      </c>
      <c r="L56" s="66"/>
      <c r="M56" s="171"/>
      <c r="N56" s="70" t="s">
        <v>110</v>
      </c>
      <c r="O56" s="70"/>
      <c r="P56" s="171"/>
      <c r="Q56" s="70" t="s">
        <v>110</v>
      </c>
      <c r="R56" s="66"/>
      <c r="S56" s="172">
        <f t="shared" si="19"/>
        <v>0</v>
      </c>
      <c r="T56" s="173">
        <f t="shared" si="20"/>
        <v>0</v>
      </c>
      <c r="U56" s="73">
        <f t="shared" si="21"/>
        <v>1</v>
      </c>
      <c r="V56" s="174">
        <f t="shared" si="22"/>
        <v>0</v>
      </c>
      <c r="W56" s="174">
        <f t="shared" si="23"/>
        <v>1</v>
      </c>
      <c r="X56" s="69"/>
      <c r="Y56" s="62"/>
      <c r="Z56" s="175">
        <f>SUM(($J$13+C56)+($L$13-E51))</f>
        <v>1</v>
      </c>
      <c r="AB56" s="176"/>
    </row>
    <row r="57" spans="1:28">
      <c r="A57" s="4"/>
      <c r="B57" s="188" t="s">
        <v>112</v>
      </c>
      <c r="C57" s="60"/>
      <c r="D57" s="61" t="s">
        <v>110</v>
      </c>
      <c r="E57" s="62"/>
      <c r="F57" s="63">
        <f t="shared" si="18"/>
        <v>0</v>
      </c>
      <c r="G57" s="61"/>
      <c r="H57" s="61" t="s">
        <v>110</v>
      </c>
      <c r="I57" s="64"/>
      <c r="J57" s="70"/>
      <c r="K57" s="65" t="s">
        <v>110</v>
      </c>
      <c r="L57" s="66"/>
      <c r="M57" s="171"/>
      <c r="N57" s="65" t="s">
        <v>110</v>
      </c>
      <c r="O57" s="70"/>
      <c r="P57" s="171"/>
      <c r="Q57" s="70" t="s">
        <v>110</v>
      </c>
      <c r="R57" s="66"/>
      <c r="S57" s="172">
        <f t="shared" si="19"/>
        <v>0</v>
      </c>
      <c r="T57" s="173">
        <f t="shared" si="20"/>
        <v>0</v>
      </c>
      <c r="U57" s="68">
        <f t="shared" si="21"/>
        <v>1</v>
      </c>
      <c r="V57" s="174">
        <f t="shared" si="22"/>
        <v>0</v>
      </c>
      <c r="W57" s="174">
        <f t="shared" si="23"/>
        <v>1</v>
      </c>
      <c r="X57" s="69"/>
      <c r="Y57" s="62"/>
      <c r="Z57" s="175">
        <f>SUM(($J$13+C57)+($L$13-E56))</f>
        <v>1</v>
      </c>
      <c r="AB57" s="176"/>
    </row>
    <row r="58" spans="1:28">
      <c r="A58" s="4"/>
      <c r="B58" s="188" t="s">
        <v>113</v>
      </c>
      <c r="C58" s="60">
        <v>0.375</v>
      </c>
      <c r="D58" s="61" t="s">
        <v>110</v>
      </c>
      <c r="E58" s="62">
        <v>0.85069444444444398</v>
      </c>
      <c r="F58" s="63">
        <f t="shared" si="18"/>
        <v>0.47569444444444398</v>
      </c>
      <c r="G58" s="61"/>
      <c r="H58" s="61" t="s">
        <v>110</v>
      </c>
      <c r="I58" s="64"/>
      <c r="J58" s="70"/>
      <c r="K58" s="65" t="s">
        <v>110</v>
      </c>
      <c r="L58" s="66"/>
      <c r="M58" s="171">
        <v>0.59722222222222199</v>
      </c>
      <c r="N58" s="65" t="s">
        <v>110</v>
      </c>
      <c r="O58" s="70">
        <v>0.68402777777777801</v>
      </c>
      <c r="P58" s="171"/>
      <c r="Q58" s="70" t="s">
        <v>110</v>
      </c>
      <c r="R58" s="66"/>
      <c r="S58" s="172">
        <f t="shared" si="19"/>
        <v>0.47569444444444398</v>
      </c>
      <c r="T58" s="173">
        <f t="shared" si="20"/>
        <v>9.3333333333333108</v>
      </c>
      <c r="U58" s="68">
        <f t="shared" si="21"/>
        <v>0.52430555555555602</v>
      </c>
      <c r="V58" s="174">
        <f t="shared" si="22"/>
        <v>0</v>
      </c>
      <c r="W58" s="174">
        <f t="shared" si="23"/>
        <v>0.52430555555555602</v>
      </c>
      <c r="X58" s="69"/>
      <c r="Y58" s="62"/>
      <c r="Z58" s="175">
        <f>SUM(($J$13+C58)+($L$13-E57))</f>
        <v>1.375</v>
      </c>
      <c r="AB58" s="176"/>
    </row>
    <row r="59" spans="1:28">
      <c r="A59" s="4"/>
      <c r="B59" s="188" t="s">
        <v>159</v>
      </c>
      <c r="C59" s="60">
        <v>0.25347222222222199</v>
      </c>
      <c r="D59" s="61" t="s">
        <v>110</v>
      </c>
      <c r="E59" s="62">
        <v>0.88541666666666696</v>
      </c>
      <c r="F59" s="63">
        <f t="shared" si="18"/>
        <v>0.63194444444444497</v>
      </c>
      <c r="G59" s="61">
        <v>0.57291666666666696</v>
      </c>
      <c r="H59" s="61" t="s">
        <v>110</v>
      </c>
      <c r="I59" s="64">
        <v>0.62152777777777801</v>
      </c>
      <c r="J59" s="70"/>
      <c r="K59" s="65" t="s">
        <v>110</v>
      </c>
      <c r="L59" s="66"/>
      <c r="M59" s="171"/>
      <c r="N59" s="65" t="s">
        <v>110</v>
      </c>
      <c r="O59" s="70"/>
      <c r="P59" s="171"/>
      <c r="Q59" s="70" t="s">
        <v>110</v>
      </c>
      <c r="R59" s="66"/>
      <c r="S59" s="172">
        <f t="shared" si="19"/>
        <v>0.58333333333333393</v>
      </c>
      <c r="T59" s="173">
        <f t="shared" si="20"/>
        <v>14.000000000000014</v>
      </c>
      <c r="U59" s="68">
        <f t="shared" si="21"/>
        <v>0.36805555555555503</v>
      </c>
      <c r="V59" s="174">
        <f t="shared" si="22"/>
        <v>4.8611111111111049E-2</v>
      </c>
      <c r="W59" s="174">
        <f t="shared" si="23"/>
        <v>0.41666666666666607</v>
      </c>
      <c r="X59" s="69"/>
      <c r="Y59" s="62"/>
      <c r="Z59" s="175">
        <f>SUM(($J$13+C59)+($L$13-E58))</f>
        <v>0.40277777777777801</v>
      </c>
      <c r="AB59" s="176"/>
    </row>
    <row r="60" spans="1:28">
      <c r="A60" s="4"/>
      <c r="B60" s="116" t="s">
        <v>165</v>
      </c>
      <c r="C60" s="74">
        <v>0.27430555555555602</v>
      </c>
      <c r="D60" s="61" t="s">
        <v>110</v>
      </c>
      <c r="E60" s="62">
        <v>0.85763888888888895</v>
      </c>
      <c r="F60" s="63">
        <f t="shared" si="18"/>
        <v>0.58333333333333293</v>
      </c>
      <c r="G60" s="61"/>
      <c r="H60" s="61" t="s">
        <v>110</v>
      </c>
      <c r="I60" s="64"/>
      <c r="J60" s="65"/>
      <c r="K60" s="65" t="s">
        <v>110</v>
      </c>
      <c r="L60" s="75"/>
      <c r="M60" s="67"/>
      <c r="N60" s="65" t="s">
        <v>110</v>
      </c>
      <c r="O60" s="65"/>
      <c r="P60" s="67"/>
      <c r="Q60" s="65" t="s">
        <v>110</v>
      </c>
      <c r="R60" s="66"/>
      <c r="S60" s="172">
        <f t="shared" si="19"/>
        <v>0.58333333333333293</v>
      </c>
      <c r="T60" s="173">
        <f t="shared" si="20"/>
        <v>13.999999999999989</v>
      </c>
      <c r="U60" s="68">
        <f t="shared" si="21"/>
        <v>0.41666666666666707</v>
      </c>
      <c r="V60" s="174">
        <f t="shared" si="22"/>
        <v>0</v>
      </c>
      <c r="W60" s="174">
        <f t="shared" si="23"/>
        <v>0.41666666666666707</v>
      </c>
      <c r="X60" s="69"/>
      <c r="Y60" s="62"/>
      <c r="Z60" s="175">
        <f>SUM(($J$13+C60)+($L$13-E59))</f>
        <v>0.38888888888888906</v>
      </c>
      <c r="AB60" s="176"/>
    </row>
    <row r="61" spans="1:28">
      <c r="A61" s="4"/>
      <c r="B61" s="188" t="s">
        <v>166</v>
      </c>
      <c r="C61" s="74">
        <v>0.32986111111111099</v>
      </c>
      <c r="D61" s="61" t="s">
        <v>110</v>
      </c>
      <c r="E61" s="62">
        <v>0.86458333333333304</v>
      </c>
      <c r="F61" s="63">
        <f t="shared" si="18"/>
        <v>0.5347222222222221</v>
      </c>
      <c r="G61" s="61"/>
      <c r="H61" s="61" t="s">
        <v>110</v>
      </c>
      <c r="I61" s="64"/>
      <c r="J61" s="70"/>
      <c r="K61" s="70" t="s">
        <v>110</v>
      </c>
      <c r="L61" s="66"/>
      <c r="M61" s="171"/>
      <c r="N61" s="70" t="s">
        <v>110</v>
      </c>
      <c r="O61" s="70"/>
      <c r="P61" s="171"/>
      <c r="Q61" s="70" t="s">
        <v>110</v>
      </c>
      <c r="R61" s="66"/>
      <c r="S61" s="172">
        <f t="shared" si="19"/>
        <v>0.5347222222222221</v>
      </c>
      <c r="T61" s="173">
        <f t="shared" si="20"/>
        <v>12.83333333333333</v>
      </c>
      <c r="U61" s="68">
        <f t="shared" si="21"/>
        <v>0.46527777777777796</v>
      </c>
      <c r="V61" s="174">
        <f t="shared" si="22"/>
        <v>0</v>
      </c>
      <c r="W61" s="174">
        <f t="shared" si="23"/>
        <v>0.46527777777777796</v>
      </c>
      <c r="X61" s="69"/>
      <c r="Y61" s="6"/>
      <c r="Z61" s="187">
        <f>SUM(($J$13+C61)+($L$13-E60))</f>
        <v>0.47222222222222204</v>
      </c>
      <c r="AB61" s="176"/>
    </row>
    <row r="62" spans="1:28">
      <c r="A62" s="4"/>
      <c r="B62" s="4"/>
      <c r="C62" s="8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76">
        <f>SUM(S55:S61)*24</f>
        <v>65.583333333333343</v>
      </c>
      <c r="T62" s="77">
        <f>SUM(T55:T61)</f>
        <v>60.499999999999986</v>
      </c>
      <c r="U62" s="6"/>
      <c r="V62" s="4"/>
      <c r="W62" s="78">
        <f>SUM(W55:W61)*24</f>
        <v>102.41666666666666</v>
      </c>
      <c r="X62" s="79"/>
      <c r="Y62" s="79"/>
      <c r="Z62" s="19"/>
    </row>
    <row r="63" spans="1:2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6"/>
      <c r="U63" s="6"/>
      <c r="V63" s="4"/>
      <c r="W63" s="4"/>
      <c r="X63" s="4"/>
      <c r="Y63" s="4"/>
      <c r="Z63" s="4"/>
    </row>
    <row r="64" spans="1:28">
      <c r="A64" s="4"/>
      <c r="B64" s="4"/>
      <c r="C64" s="35" t="s">
        <v>180</v>
      </c>
      <c r="D64" s="4"/>
      <c r="E64" s="4"/>
      <c r="F64" s="4"/>
      <c r="G64" s="4"/>
      <c r="H64" s="4"/>
      <c r="I64" s="4"/>
      <c r="J64" s="4"/>
      <c r="K64" s="4"/>
      <c r="L64" s="4"/>
      <c r="M64" s="36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8" hidden="1">
      <c r="A65" s="4"/>
      <c r="B65" s="4"/>
      <c r="C65" s="4"/>
      <c r="D65" s="4"/>
      <c r="E65" s="4"/>
      <c r="F65" s="4"/>
      <c r="G65" s="4"/>
      <c r="H65" s="4"/>
      <c r="I65" s="4"/>
      <c r="J65" s="36">
        <v>0</v>
      </c>
      <c r="K65" s="4"/>
      <c r="L65" s="36">
        <v>1</v>
      </c>
      <c r="M65" s="36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8">
      <c r="A66" s="4"/>
      <c r="B66" s="37"/>
      <c r="C66" s="164"/>
      <c r="D66" s="38"/>
      <c r="E66" s="39" t="s">
        <v>91</v>
      </c>
      <c r="F66" s="40"/>
      <c r="G66" s="41"/>
      <c r="H66" s="42" t="s">
        <v>92</v>
      </c>
      <c r="I66" s="40"/>
      <c r="J66" s="43"/>
      <c r="K66" s="43" t="s">
        <v>93</v>
      </c>
      <c r="L66" s="44"/>
      <c r="M66" s="165"/>
      <c r="N66" s="43" t="s">
        <v>93</v>
      </c>
      <c r="O66" s="43"/>
      <c r="P66" s="165"/>
      <c r="Q66" s="43" t="s">
        <v>94</v>
      </c>
      <c r="R66" s="43"/>
      <c r="S66" s="166" t="s">
        <v>95</v>
      </c>
      <c r="T66" s="45" t="s">
        <v>96</v>
      </c>
      <c r="U66" s="164"/>
      <c r="V66" s="39" t="s">
        <v>97</v>
      </c>
      <c r="W66" s="45"/>
      <c r="X66" s="10"/>
      <c r="Y66" s="10"/>
      <c r="Z66" s="46" t="s">
        <v>98</v>
      </c>
      <c r="AB66" s="47" t="s">
        <v>83</v>
      </c>
    </row>
    <row r="67" spans="1:28">
      <c r="A67" s="4"/>
      <c r="B67" s="48" t="s">
        <v>99</v>
      </c>
      <c r="C67" s="167"/>
      <c r="D67" s="49" t="s">
        <v>100</v>
      </c>
      <c r="E67" s="50"/>
      <c r="F67" s="168" t="s">
        <v>101</v>
      </c>
      <c r="G67" s="51" t="s">
        <v>102</v>
      </c>
      <c r="H67" s="51"/>
      <c r="I67" s="52" t="s">
        <v>102</v>
      </c>
      <c r="J67" s="169" t="s">
        <v>102</v>
      </c>
      <c r="K67" s="53"/>
      <c r="L67" s="53" t="s">
        <v>102</v>
      </c>
      <c r="M67" s="169" t="s">
        <v>102</v>
      </c>
      <c r="N67" s="53"/>
      <c r="O67" s="53" t="s">
        <v>102</v>
      </c>
      <c r="P67" s="169" t="s">
        <v>102</v>
      </c>
      <c r="Q67" s="53"/>
      <c r="R67" s="54" t="s">
        <v>102</v>
      </c>
      <c r="S67" s="48" t="s">
        <v>103</v>
      </c>
      <c r="T67" s="170" t="s">
        <v>104</v>
      </c>
      <c r="U67" s="170" t="s">
        <v>105</v>
      </c>
      <c r="V67" s="170" t="s">
        <v>106</v>
      </c>
      <c r="W67" s="170" t="s">
        <v>107</v>
      </c>
      <c r="X67" s="55"/>
      <c r="Y67" s="56"/>
      <c r="Z67" s="57" t="s">
        <v>108</v>
      </c>
      <c r="AB67" s="58"/>
    </row>
    <row r="68" spans="1:28">
      <c r="A68" s="4"/>
      <c r="B68" s="116" t="s">
        <v>109</v>
      </c>
      <c r="C68" s="60">
        <v>0.30208333333333298</v>
      </c>
      <c r="D68" s="61" t="s">
        <v>110</v>
      </c>
      <c r="E68" s="62">
        <v>0.85763888888888895</v>
      </c>
      <c r="F68" s="63">
        <f t="shared" ref="F68:F74" si="24">(E68-C68)</f>
        <v>0.55555555555555602</v>
      </c>
      <c r="G68" s="61">
        <v>0.51736111111111105</v>
      </c>
      <c r="H68" s="61" t="s">
        <v>110</v>
      </c>
      <c r="I68" s="64">
        <v>0.55902777777777801</v>
      </c>
      <c r="J68" s="65"/>
      <c r="K68" s="65" t="s">
        <v>110</v>
      </c>
      <c r="L68" s="66"/>
      <c r="M68" s="171">
        <v>0.55902777777777801</v>
      </c>
      <c r="N68" s="65" t="s">
        <v>110</v>
      </c>
      <c r="O68" s="65">
        <v>0.64236111111111105</v>
      </c>
      <c r="P68" s="67"/>
      <c r="Q68" s="65" t="s">
        <v>110</v>
      </c>
      <c r="R68" s="66"/>
      <c r="S68" s="172">
        <f t="shared" ref="S68:S74" si="25">(F68-((I68-G68)))</f>
        <v>0.51388888888888906</v>
      </c>
      <c r="T68" s="173">
        <f t="shared" ref="T68:T74" si="26">(F68-((I68-G68)+(L68-J68)+(O68-M68)+(R68-P68)))*24</f>
        <v>10.333333333333345</v>
      </c>
      <c r="U68" s="68">
        <f t="shared" ref="U68:U74" si="27">(($J$13+C68)+($L$13-E68))</f>
        <v>0.44444444444444403</v>
      </c>
      <c r="V68" s="174">
        <f t="shared" ref="V68:V74" si="28">(I68-G68)</f>
        <v>4.1666666666666963E-2</v>
      </c>
      <c r="W68" s="174">
        <f t="shared" ref="W68:W74" si="29">(V68+U68)</f>
        <v>0.48611111111111099</v>
      </c>
      <c r="X68" s="69"/>
      <c r="Y68" s="62"/>
      <c r="Z68" s="175">
        <f>SUM(($J$13+C68)+($L$13-E74))</f>
        <v>0.43749999999999994</v>
      </c>
      <c r="AB68" s="176"/>
    </row>
    <row r="69" spans="1:28">
      <c r="A69" s="4"/>
      <c r="B69" s="188" t="s">
        <v>111</v>
      </c>
      <c r="C69" s="167">
        <v>0.30208333333333298</v>
      </c>
      <c r="D69" s="71" t="s">
        <v>110</v>
      </c>
      <c r="E69" s="50">
        <v>0.85763888888888895</v>
      </c>
      <c r="F69" s="177">
        <f t="shared" si="24"/>
        <v>0.55555555555555602</v>
      </c>
      <c r="G69" s="61">
        <v>0.51736111111111105</v>
      </c>
      <c r="H69" s="61" t="s">
        <v>110</v>
      </c>
      <c r="I69" s="64">
        <v>0.55902777777777801</v>
      </c>
      <c r="J69" s="70"/>
      <c r="K69" s="70" t="s">
        <v>110</v>
      </c>
      <c r="L69" s="66"/>
      <c r="M69" s="171">
        <v>0.55902777777777801</v>
      </c>
      <c r="N69" s="70" t="s">
        <v>110</v>
      </c>
      <c r="O69" s="70">
        <v>0.64236111111111105</v>
      </c>
      <c r="P69" s="171"/>
      <c r="Q69" s="70" t="s">
        <v>110</v>
      </c>
      <c r="R69" s="66"/>
      <c r="S69" s="172">
        <f t="shared" si="25"/>
        <v>0.51388888888888906</v>
      </c>
      <c r="T69" s="173">
        <f t="shared" si="26"/>
        <v>10.333333333333345</v>
      </c>
      <c r="U69" s="73">
        <f t="shared" si="27"/>
        <v>0.44444444444444403</v>
      </c>
      <c r="V69" s="174">
        <f t="shared" si="28"/>
        <v>4.1666666666666963E-2</v>
      </c>
      <c r="W69" s="174">
        <f t="shared" si="29"/>
        <v>0.48611111111111099</v>
      </c>
      <c r="X69" s="69"/>
      <c r="Y69" s="62"/>
      <c r="Z69" s="175">
        <f t="shared" ref="Z69:Z74" si="30">SUM(($J$13+C69)+($L$13-E68))</f>
        <v>0.44444444444444403</v>
      </c>
      <c r="AB69" s="176"/>
    </row>
    <row r="70" spans="1:28">
      <c r="A70" s="4"/>
      <c r="B70" s="188" t="s">
        <v>112</v>
      </c>
      <c r="C70" s="167">
        <v>0.30208333333333298</v>
      </c>
      <c r="D70" s="71" t="s">
        <v>110</v>
      </c>
      <c r="E70" s="50">
        <v>0.85763888888888895</v>
      </c>
      <c r="F70" s="177">
        <f t="shared" si="24"/>
        <v>0.55555555555555602</v>
      </c>
      <c r="G70" s="61">
        <v>0.51736111111111105</v>
      </c>
      <c r="H70" s="61" t="s">
        <v>110</v>
      </c>
      <c r="I70" s="64">
        <v>0.55902777777777801</v>
      </c>
      <c r="J70" s="70"/>
      <c r="K70" s="70" t="s">
        <v>110</v>
      </c>
      <c r="L70" s="66"/>
      <c r="M70" s="171">
        <v>0.55902777777777801</v>
      </c>
      <c r="N70" s="70" t="s">
        <v>110</v>
      </c>
      <c r="O70" s="70">
        <v>0.64236111111111105</v>
      </c>
      <c r="P70" s="171"/>
      <c r="Q70" s="70" t="s">
        <v>110</v>
      </c>
      <c r="R70" s="66"/>
      <c r="S70" s="172">
        <f t="shared" si="25"/>
        <v>0.51388888888888906</v>
      </c>
      <c r="T70" s="173">
        <f t="shared" si="26"/>
        <v>10.333333333333345</v>
      </c>
      <c r="U70" s="68">
        <f t="shared" si="27"/>
        <v>0.44444444444444403</v>
      </c>
      <c r="V70" s="174">
        <f t="shared" si="28"/>
        <v>4.1666666666666963E-2</v>
      </c>
      <c r="W70" s="174">
        <f t="shared" si="29"/>
        <v>0.48611111111111099</v>
      </c>
      <c r="X70" s="69"/>
      <c r="Y70" s="62"/>
      <c r="Z70" s="175">
        <f t="shared" si="30"/>
        <v>0.44444444444444403</v>
      </c>
      <c r="AB70" s="176"/>
    </row>
    <row r="71" spans="1:28">
      <c r="A71" s="4"/>
      <c r="B71" s="188" t="s">
        <v>113</v>
      </c>
      <c r="C71" s="60">
        <v>0.375</v>
      </c>
      <c r="D71" s="61" t="s">
        <v>110</v>
      </c>
      <c r="E71" s="62">
        <v>0.85069444444444398</v>
      </c>
      <c r="F71" s="63">
        <f t="shared" si="24"/>
        <v>0.47569444444444398</v>
      </c>
      <c r="G71" s="61"/>
      <c r="H71" s="61" t="s">
        <v>110</v>
      </c>
      <c r="I71" s="64"/>
      <c r="J71" s="70"/>
      <c r="K71" s="65" t="s">
        <v>110</v>
      </c>
      <c r="L71" s="66"/>
      <c r="M71" s="171">
        <v>0.59722222222222199</v>
      </c>
      <c r="N71" s="65" t="s">
        <v>110</v>
      </c>
      <c r="O71" s="70">
        <v>0.68402777777777801</v>
      </c>
      <c r="P71" s="171"/>
      <c r="Q71" s="70" t="s">
        <v>110</v>
      </c>
      <c r="R71" s="66"/>
      <c r="S71" s="172">
        <f t="shared" si="25"/>
        <v>0.47569444444444398</v>
      </c>
      <c r="T71" s="173">
        <f t="shared" si="26"/>
        <v>9.3333333333333108</v>
      </c>
      <c r="U71" s="68">
        <f t="shared" si="27"/>
        <v>0.52430555555555602</v>
      </c>
      <c r="V71" s="174">
        <f t="shared" si="28"/>
        <v>0</v>
      </c>
      <c r="W71" s="174">
        <f t="shared" si="29"/>
        <v>0.52430555555555602</v>
      </c>
      <c r="X71" s="69"/>
      <c r="Y71" s="62"/>
      <c r="Z71" s="175">
        <f t="shared" si="30"/>
        <v>0.51736111111111105</v>
      </c>
      <c r="AB71" s="176"/>
    </row>
    <row r="72" spans="1:28">
      <c r="A72" s="4"/>
      <c r="B72" s="188" t="s">
        <v>159</v>
      </c>
      <c r="C72" s="60">
        <v>0.25347222222222199</v>
      </c>
      <c r="D72" s="61" t="s">
        <v>110</v>
      </c>
      <c r="E72" s="62">
        <v>0.88541666666666696</v>
      </c>
      <c r="F72" s="63">
        <f t="shared" si="24"/>
        <v>0.63194444444444497</v>
      </c>
      <c r="G72" s="61">
        <v>0.57291666666666696</v>
      </c>
      <c r="H72" s="61" t="s">
        <v>110</v>
      </c>
      <c r="I72" s="64">
        <v>0.62152777777777801</v>
      </c>
      <c r="J72" s="70"/>
      <c r="K72" s="65" t="s">
        <v>110</v>
      </c>
      <c r="L72" s="66"/>
      <c r="M72" s="171"/>
      <c r="N72" s="65" t="s">
        <v>110</v>
      </c>
      <c r="O72" s="70"/>
      <c r="P72" s="171"/>
      <c r="Q72" s="70" t="s">
        <v>110</v>
      </c>
      <c r="R72" s="66"/>
      <c r="S72" s="172">
        <f t="shared" si="25"/>
        <v>0.58333333333333393</v>
      </c>
      <c r="T72" s="173">
        <f t="shared" si="26"/>
        <v>14.000000000000014</v>
      </c>
      <c r="U72" s="68">
        <f t="shared" si="27"/>
        <v>0.36805555555555503</v>
      </c>
      <c r="V72" s="174">
        <f t="shared" si="28"/>
        <v>4.8611111111111049E-2</v>
      </c>
      <c r="W72" s="174">
        <f t="shared" si="29"/>
        <v>0.41666666666666607</v>
      </c>
      <c r="X72" s="69"/>
      <c r="Y72" s="62"/>
      <c r="Z72" s="175">
        <f t="shared" si="30"/>
        <v>0.40277777777777801</v>
      </c>
      <c r="AB72" s="176"/>
    </row>
    <row r="73" spans="1:28">
      <c r="A73" s="4"/>
      <c r="B73" s="116" t="s">
        <v>160</v>
      </c>
      <c r="C73" s="74">
        <v>0.27430555555555602</v>
      </c>
      <c r="D73" s="61" t="s">
        <v>110</v>
      </c>
      <c r="E73" s="62">
        <v>0.78472222222222199</v>
      </c>
      <c r="F73" s="63">
        <f t="shared" si="24"/>
        <v>0.51041666666666596</v>
      </c>
      <c r="G73" s="61"/>
      <c r="H73" s="61" t="s">
        <v>110</v>
      </c>
      <c r="I73" s="64"/>
      <c r="J73" s="65"/>
      <c r="K73" s="65" t="s">
        <v>110</v>
      </c>
      <c r="L73" s="75"/>
      <c r="M73" s="67"/>
      <c r="N73" s="65" t="s">
        <v>110</v>
      </c>
      <c r="O73" s="65"/>
      <c r="P73" s="67"/>
      <c r="Q73" s="65" t="s">
        <v>110</v>
      </c>
      <c r="R73" s="66"/>
      <c r="S73" s="172">
        <f t="shared" si="25"/>
        <v>0.51041666666666596</v>
      </c>
      <c r="T73" s="173">
        <f t="shared" si="26"/>
        <v>12.249999999999982</v>
      </c>
      <c r="U73" s="68">
        <f t="shared" si="27"/>
        <v>0.48958333333333404</v>
      </c>
      <c r="V73" s="174">
        <f t="shared" si="28"/>
        <v>0</v>
      </c>
      <c r="W73" s="174">
        <f t="shared" si="29"/>
        <v>0.48958333333333404</v>
      </c>
      <c r="X73" s="69"/>
      <c r="Y73" s="62"/>
      <c r="Z73" s="175">
        <f t="shared" si="30"/>
        <v>0.38888888888888906</v>
      </c>
      <c r="AB73" s="176"/>
    </row>
    <row r="74" spans="1:28">
      <c r="A74" s="4"/>
      <c r="B74" s="188" t="s">
        <v>118</v>
      </c>
      <c r="C74" s="74">
        <v>0.34027777777777801</v>
      </c>
      <c r="D74" s="61" t="s">
        <v>110</v>
      </c>
      <c r="E74" s="62">
        <v>0.86458333333333304</v>
      </c>
      <c r="F74" s="63">
        <f t="shared" si="24"/>
        <v>0.52430555555555503</v>
      </c>
      <c r="G74" s="61"/>
      <c r="H74" s="61" t="s">
        <v>110</v>
      </c>
      <c r="I74" s="64"/>
      <c r="J74" s="70"/>
      <c r="K74" s="70" t="s">
        <v>110</v>
      </c>
      <c r="L74" s="66"/>
      <c r="M74" s="171"/>
      <c r="N74" s="70" t="s">
        <v>110</v>
      </c>
      <c r="O74" s="70"/>
      <c r="P74" s="171"/>
      <c r="Q74" s="70" t="s">
        <v>110</v>
      </c>
      <c r="R74" s="66"/>
      <c r="S74" s="172">
        <f t="shared" si="25"/>
        <v>0.52430555555555503</v>
      </c>
      <c r="T74" s="173">
        <f t="shared" si="26"/>
        <v>12.583333333333321</v>
      </c>
      <c r="U74" s="68">
        <f t="shared" si="27"/>
        <v>0.47569444444444497</v>
      </c>
      <c r="V74" s="174">
        <f t="shared" si="28"/>
        <v>0</v>
      </c>
      <c r="W74" s="174">
        <f t="shared" si="29"/>
        <v>0.47569444444444497</v>
      </c>
      <c r="X74" s="69"/>
      <c r="Y74" s="6"/>
      <c r="Z74" s="187">
        <f t="shared" si="30"/>
        <v>0.55555555555555602</v>
      </c>
      <c r="AB74" s="176"/>
    </row>
    <row r="75" spans="1:28">
      <c r="A75" s="4"/>
      <c r="B75" s="4"/>
      <c r="C75" s="8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76">
        <f>SUM(S68:S74)*24</f>
        <v>87.249999999999986</v>
      </c>
      <c r="T75" s="77">
        <f>SUM(T68:T74)</f>
        <v>79.166666666666657</v>
      </c>
      <c r="U75" s="6"/>
      <c r="V75" s="4"/>
      <c r="W75" s="78">
        <f>SUM(W68:W74)*24</f>
        <v>80.750000000000028</v>
      </c>
      <c r="X75" s="79"/>
      <c r="Y75" s="79"/>
      <c r="Z75" s="19"/>
    </row>
    <row r="76" spans="1:2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6"/>
      <c r="U76" s="6"/>
      <c r="V76" s="4"/>
      <c r="W76" s="4"/>
      <c r="X76" s="4"/>
      <c r="Y76" s="4"/>
      <c r="Z76" s="4"/>
    </row>
    <row r="77" spans="1:28"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</row>
    <row r="78" spans="1:28">
      <c r="A78" s="4"/>
      <c r="B78" s="193" t="s">
        <v>191</v>
      </c>
      <c r="C78" s="172">
        <v>0.28819444444444398</v>
      </c>
      <c r="D78" s="71" t="s">
        <v>110</v>
      </c>
      <c r="E78" s="50">
        <v>0.8125</v>
      </c>
      <c r="F78" s="177">
        <f>(E78-C78)</f>
        <v>0.52430555555555602</v>
      </c>
      <c r="G78" s="71"/>
      <c r="H78" s="71" t="s">
        <v>110</v>
      </c>
      <c r="I78" s="72"/>
      <c r="J78" s="70"/>
      <c r="K78" s="70" t="s">
        <v>110</v>
      </c>
      <c r="L78" s="66"/>
      <c r="M78" s="171"/>
      <c r="N78" s="70" t="s">
        <v>110</v>
      </c>
      <c r="O78" s="70"/>
      <c r="P78" s="171"/>
      <c r="Q78" s="70" t="s">
        <v>110</v>
      </c>
      <c r="R78" s="66"/>
      <c r="S78" s="172">
        <f>(F78-((I78-G78)))</f>
        <v>0.52430555555555602</v>
      </c>
      <c r="T78" s="173">
        <f>(F78-((I78-G78)+(L78-J78)+(O78-M78)+(R78-P78)))*24</f>
        <v>12.583333333333345</v>
      </c>
      <c r="U78" s="73">
        <f>(($J$13+C78)+($L$13-E78))</f>
        <v>0.47569444444444398</v>
      </c>
      <c r="V78" s="174">
        <f>(I78-G78)</f>
        <v>0</v>
      </c>
      <c r="W78" s="174">
        <f>(V78+U78)</f>
        <v>0.47569444444444398</v>
      </c>
      <c r="X78" s="69"/>
      <c r="Y78" s="62"/>
      <c r="Z78" s="175">
        <f>SUM(($J$13+C78)+($L$13-E72))</f>
        <v>0.40277777777777701</v>
      </c>
      <c r="AB78" s="176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&amp;C_x005F_x000D_&amp;1#&amp;"Aptos,Normal"&amp;10&amp;Kff0000  C1 - Internal</oddFooter>
  </headerFooter>
  <rowBreaks count="1" manualBreakCount="1">
    <brk id="5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6"/>
  <sheetViews>
    <sheetView zoomScaleNormal="100" workbookViewId="0">
      <selection activeCell="Z3" sqref="Z3"/>
    </sheetView>
  </sheetViews>
  <sheetFormatPr defaultColWidth="8.42578125" defaultRowHeight="12.75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64</v>
      </c>
      <c r="U1" s="6"/>
      <c r="V1" s="4"/>
      <c r="W1" s="4"/>
      <c r="X1" s="4"/>
      <c r="Y1" s="4"/>
      <c r="Z1" s="4"/>
    </row>
    <row r="2" spans="1:28" ht="15.7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65</v>
      </c>
      <c r="M2" s="7"/>
      <c r="N2" s="6"/>
      <c r="O2" s="6"/>
      <c r="P2" s="6"/>
      <c r="Q2" s="6"/>
      <c r="R2" s="6"/>
      <c r="S2" s="6"/>
      <c r="T2" s="7" t="s">
        <v>66</v>
      </c>
      <c r="U2" s="6"/>
      <c r="V2" s="4"/>
      <c r="W2" s="4"/>
      <c r="X2" s="8" t="s">
        <v>67</v>
      </c>
      <c r="Y2" s="4"/>
      <c r="Z2" s="9">
        <f>Norrskär!Z2</f>
        <v>46121</v>
      </c>
    </row>
    <row r="3" spans="1:28" ht="15.7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68</v>
      </c>
      <c r="M3" s="6"/>
      <c r="N3" s="7"/>
      <c r="O3" s="7"/>
      <c r="P3" s="6"/>
      <c r="Q3" s="6"/>
      <c r="R3" s="6"/>
      <c r="S3" s="6"/>
      <c r="T3" s="6"/>
      <c r="U3" s="6"/>
      <c r="V3" s="4"/>
      <c r="W3" s="4"/>
      <c r="X3" s="8"/>
      <c r="Y3" s="4"/>
      <c r="Z3" s="82"/>
    </row>
    <row r="4" spans="1:28" ht="15.7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>
      <c r="A5" s="4"/>
      <c r="B5" s="11" t="s">
        <v>69</v>
      </c>
      <c r="C5" s="12"/>
      <c r="D5" s="12"/>
      <c r="E5" s="13" t="s">
        <v>128</v>
      </c>
      <c r="F5" s="13" t="s">
        <v>192</v>
      </c>
      <c r="G5" s="12"/>
      <c r="H5" s="4"/>
      <c r="I5" s="4"/>
      <c r="J5" s="4"/>
      <c r="K5" s="4"/>
      <c r="L5" s="11" t="s">
        <v>72</v>
      </c>
      <c r="M5" s="12"/>
      <c r="N5" s="12"/>
      <c r="O5" s="14" t="s">
        <v>193</v>
      </c>
      <c r="P5" s="6"/>
      <c r="Q5" s="4"/>
      <c r="R5" s="11" t="s">
        <v>74</v>
      </c>
      <c r="S5" s="13"/>
      <c r="T5" s="15" t="s">
        <v>194</v>
      </c>
      <c r="U5" s="4"/>
      <c r="V5" s="11" t="s">
        <v>76</v>
      </c>
      <c r="W5" s="13"/>
      <c r="X5" s="16"/>
      <c r="Y5" s="12"/>
      <c r="Z5" s="15" t="s">
        <v>195</v>
      </c>
    </row>
    <row r="6" spans="1:28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63"/>
      <c r="W6" s="163"/>
      <c r="X6" s="163"/>
      <c r="Y6" s="163"/>
      <c r="Z6" s="163"/>
    </row>
    <row r="7" spans="1:28">
      <c r="A7" s="4"/>
      <c r="B7" s="17" t="s">
        <v>78</v>
      </c>
      <c r="C7" s="4"/>
      <c r="D7" s="4"/>
      <c r="E7" s="9" t="str">
        <f>Norrskär!E7</f>
        <v>2026-04-01 t.o.m. 2026-06-14 samt</v>
      </c>
      <c r="F7" s="4"/>
      <c r="G7" s="4"/>
      <c r="H7" s="4"/>
      <c r="I7" s="4"/>
      <c r="J7" s="4"/>
      <c r="K7" s="4"/>
      <c r="L7" s="4"/>
      <c r="M7" s="4"/>
      <c r="N7" s="4"/>
      <c r="O7" s="18" t="s">
        <v>80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>
      <c r="A8" s="6"/>
      <c r="B8" s="4"/>
      <c r="C8" s="4"/>
      <c r="D8" s="4"/>
      <c r="E8" s="17" t="str">
        <f>Norrskär!E8</f>
        <v>2026-08-19 t.o.m. 2026-12-11</v>
      </c>
      <c r="F8" s="4"/>
      <c r="G8" s="4"/>
      <c r="H8" s="4"/>
      <c r="I8" s="4"/>
      <c r="J8" s="4"/>
      <c r="K8" s="4"/>
      <c r="L8" s="4"/>
      <c r="M8" s="4"/>
      <c r="N8" s="4"/>
      <c r="O8" s="22" t="s">
        <v>82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83</v>
      </c>
    </row>
    <row r="9" spans="1:28">
      <c r="A9" s="4"/>
      <c r="F9" s="4"/>
      <c r="G9" s="4"/>
      <c r="H9" s="4"/>
      <c r="I9" s="4"/>
      <c r="J9" s="4"/>
      <c r="K9" s="4"/>
      <c r="L9" s="4"/>
      <c r="M9" s="4"/>
      <c r="N9" s="4"/>
      <c r="O9" s="22" t="s">
        <v>84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85</v>
      </c>
    </row>
    <row r="10" spans="1:28">
      <c r="A10" s="4"/>
      <c r="B10" s="17" t="s">
        <v>86</v>
      </c>
      <c r="C10" s="4"/>
      <c r="D10" s="4"/>
      <c r="E10" s="17" t="s">
        <v>87</v>
      </c>
      <c r="F10" s="4"/>
      <c r="G10" s="4"/>
      <c r="H10" s="4"/>
      <c r="I10" s="4"/>
      <c r="J10" s="4"/>
      <c r="K10" s="4"/>
      <c r="L10" s="4"/>
      <c r="M10" s="4"/>
      <c r="N10" s="4"/>
      <c r="O10" s="27" t="s">
        <v>88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89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>
      <c r="A14" s="4"/>
      <c r="B14" s="37"/>
      <c r="C14" s="164"/>
      <c r="D14" s="38"/>
      <c r="E14" s="39" t="s">
        <v>91</v>
      </c>
      <c r="F14" s="40"/>
      <c r="G14" s="41"/>
      <c r="H14" s="42" t="s">
        <v>92</v>
      </c>
      <c r="I14" s="40"/>
      <c r="J14" s="43"/>
      <c r="K14" s="43" t="s">
        <v>93</v>
      </c>
      <c r="L14" s="44"/>
      <c r="M14" s="165"/>
      <c r="N14" s="43" t="s">
        <v>93</v>
      </c>
      <c r="O14" s="43"/>
      <c r="P14" s="165"/>
      <c r="Q14" s="43" t="s">
        <v>94</v>
      </c>
      <c r="R14" s="43"/>
      <c r="S14" s="166" t="s">
        <v>95</v>
      </c>
      <c r="T14" s="45" t="s">
        <v>96</v>
      </c>
      <c r="U14" s="164"/>
      <c r="V14" s="39" t="s">
        <v>97</v>
      </c>
      <c r="W14" s="45"/>
      <c r="X14" s="10"/>
      <c r="Y14" s="10"/>
      <c r="Z14" s="46" t="s">
        <v>98</v>
      </c>
      <c r="AB14" s="47" t="s">
        <v>83</v>
      </c>
    </row>
    <row r="15" spans="1:28">
      <c r="A15" s="4"/>
      <c r="B15" s="48" t="s">
        <v>99</v>
      </c>
      <c r="C15" s="167"/>
      <c r="D15" s="49" t="s">
        <v>100</v>
      </c>
      <c r="E15" s="50"/>
      <c r="F15" s="168" t="s">
        <v>101</v>
      </c>
      <c r="G15" s="51" t="s">
        <v>102</v>
      </c>
      <c r="H15" s="51"/>
      <c r="I15" s="52" t="s">
        <v>102</v>
      </c>
      <c r="J15" s="169" t="s">
        <v>102</v>
      </c>
      <c r="K15" s="53"/>
      <c r="L15" s="53" t="s">
        <v>102</v>
      </c>
      <c r="M15" s="169" t="s">
        <v>102</v>
      </c>
      <c r="N15" s="53"/>
      <c r="O15" s="53" t="s">
        <v>102</v>
      </c>
      <c r="P15" s="169" t="s">
        <v>102</v>
      </c>
      <c r="Q15" s="53"/>
      <c r="R15" s="54" t="s">
        <v>102</v>
      </c>
      <c r="S15" s="48" t="s">
        <v>103</v>
      </c>
      <c r="T15" s="170" t="s">
        <v>104</v>
      </c>
      <c r="U15" s="170" t="s">
        <v>105</v>
      </c>
      <c r="V15" s="170" t="s">
        <v>106</v>
      </c>
      <c r="W15" s="170" t="s">
        <v>107</v>
      </c>
      <c r="X15" s="55"/>
      <c r="Y15" s="56"/>
      <c r="Z15" s="57" t="s">
        <v>108</v>
      </c>
      <c r="AB15" s="58"/>
    </row>
    <row r="16" spans="1:28">
      <c r="A16" s="4"/>
      <c r="B16" s="116" t="s">
        <v>109</v>
      </c>
      <c r="C16" s="60"/>
      <c r="D16" s="61" t="s">
        <v>110</v>
      </c>
      <c r="E16" s="62"/>
      <c r="F16" s="63">
        <f t="shared" ref="F16:F22" si="0">(E16-C16)</f>
        <v>0</v>
      </c>
      <c r="G16" s="61"/>
      <c r="H16" s="61" t="s">
        <v>110</v>
      </c>
      <c r="I16" s="64"/>
      <c r="J16" s="65"/>
      <c r="K16" s="65" t="s">
        <v>110</v>
      </c>
      <c r="L16" s="66"/>
      <c r="M16" s="171"/>
      <c r="N16" s="65" t="s">
        <v>110</v>
      </c>
      <c r="O16" s="65"/>
      <c r="P16" s="67"/>
      <c r="Q16" s="65" t="s">
        <v>110</v>
      </c>
      <c r="R16" s="66"/>
      <c r="S16" s="172">
        <f t="shared" ref="S16:S22" si="1">(F16-((I16-G16)))</f>
        <v>0</v>
      </c>
      <c r="T16" s="173">
        <f t="shared" ref="T16:T22" si="2">(F16-((I16-G16)+(L16-J16)+(O16-M16)+(R16-P16)))*24</f>
        <v>0</v>
      </c>
      <c r="U16" s="68">
        <f t="shared" ref="U16:U22" si="3">(($J$13+C16)+($L$13-E16))</f>
        <v>1</v>
      </c>
      <c r="V16" s="174">
        <f t="shared" ref="V16:V22" si="4">(I16-G16)</f>
        <v>0</v>
      </c>
      <c r="W16" s="174">
        <f t="shared" ref="W16:W22" si="5">(V16+U16)</f>
        <v>1</v>
      </c>
      <c r="X16" s="69"/>
      <c r="Y16" s="62"/>
      <c r="Z16" s="175">
        <f>SUM(($J$13+C16)+($L$13-E12))</f>
        <v>1</v>
      </c>
      <c r="AB16" s="176"/>
    </row>
    <row r="17" spans="1:28">
      <c r="A17" s="4"/>
      <c r="B17" s="116" t="s">
        <v>111</v>
      </c>
      <c r="C17" s="60"/>
      <c r="D17" s="61" t="s">
        <v>110</v>
      </c>
      <c r="E17" s="62"/>
      <c r="F17" s="63">
        <f t="shared" si="0"/>
        <v>0</v>
      </c>
      <c r="G17" s="61"/>
      <c r="H17" s="61" t="s">
        <v>110</v>
      </c>
      <c r="I17" s="64"/>
      <c r="J17" s="70"/>
      <c r="K17" s="65" t="s">
        <v>110</v>
      </c>
      <c r="L17" s="66"/>
      <c r="M17" s="171"/>
      <c r="N17" s="65" t="s">
        <v>110</v>
      </c>
      <c r="O17" s="70"/>
      <c r="P17" s="67"/>
      <c r="Q17" s="65" t="s">
        <v>110</v>
      </c>
      <c r="R17" s="66"/>
      <c r="S17" s="172">
        <f t="shared" si="1"/>
        <v>0</v>
      </c>
      <c r="T17" s="173">
        <f t="shared" si="2"/>
        <v>0</v>
      </c>
      <c r="U17" s="68">
        <f t="shared" si="3"/>
        <v>1</v>
      </c>
      <c r="V17" s="174">
        <f t="shared" si="4"/>
        <v>0</v>
      </c>
      <c r="W17" s="174">
        <f t="shared" si="5"/>
        <v>1</v>
      </c>
      <c r="X17" s="69"/>
      <c r="Y17" s="62"/>
      <c r="Z17" s="175">
        <f t="shared" ref="Z17:Z22" si="6">SUM(($J$13+C17)+($L$13-E16))</f>
        <v>1</v>
      </c>
      <c r="AB17" s="176"/>
    </row>
    <row r="18" spans="1:28">
      <c r="A18" s="4"/>
      <c r="B18" s="188" t="s">
        <v>112</v>
      </c>
      <c r="C18" s="60"/>
      <c r="D18" s="61" t="s">
        <v>110</v>
      </c>
      <c r="E18" s="62"/>
      <c r="F18" s="63">
        <f t="shared" si="0"/>
        <v>0</v>
      </c>
      <c r="G18" s="61"/>
      <c r="H18" s="61" t="s">
        <v>110</v>
      </c>
      <c r="I18" s="64"/>
      <c r="J18" s="70"/>
      <c r="K18" s="65" t="s">
        <v>110</v>
      </c>
      <c r="L18" s="66"/>
      <c r="M18" s="171"/>
      <c r="N18" s="65" t="s">
        <v>110</v>
      </c>
      <c r="O18" s="70"/>
      <c r="P18" s="171"/>
      <c r="Q18" s="70" t="s">
        <v>110</v>
      </c>
      <c r="R18" s="66"/>
      <c r="S18" s="172">
        <f t="shared" si="1"/>
        <v>0</v>
      </c>
      <c r="T18" s="173">
        <f t="shared" si="2"/>
        <v>0</v>
      </c>
      <c r="U18" s="68">
        <f t="shared" si="3"/>
        <v>1</v>
      </c>
      <c r="V18" s="174">
        <f t="shared" si="4"/>
        <v>0</v>
      </c>
      <c r="W18" s="174">
        <f t="shared" si="5"/>
        <v>1</v>
      </c>
      <c r="X18" s="69"/>
      <c r="Y18" s="62"/>
      <c r="Z18" s="175">
        <f t="shared" si="6"/>
        <v>1</v>
      </c>
      <c r="AB18" s="176"/>
    </row>
    <row r="19" spans="1:28">
      <c r="A19" s="4"/>
      <c r="B19" s="188" t="s">
        <v>113</v>
      </c>
      <c r="C19" s="167"/>
      <c r="D19" s="71" t="s">
        <v>110</v>
      </c>
      <c r="E19" s="50"/>
      <c r="F19" s="177">
        <f t="shared" si="0"/>
        <v>0</v>
      </c>
      <c r="G19" s="71"/>
      <c r="H19" s="71" t="s">
        <v>110</v>
      </c>
      <c r="I19" s="72"/>
      <c r="J19" s="70"/>
      <c r="K19" s="70" t="s">
        <v>110</v>
      </c>
      <c r="L19" s="66"/>
      <c r="M19" s="171"/>
      <c r="N19" s="70" t="s">
        <v>110</v>
      </c>
      <c r="O19" s="70"/>
      <c r="P19" s="171"/>
      <c r="Q19" s="70" t="s">
        <v>110</v>
      </c>
      <c r="R19" s="66"/>
      <c r="S19" s="172">
        <f t="shared" si="1"/>
        <v>0</v>
      </c>
      <c r="T19" s="173">
        <f t="shared" si="2"/>
        <v>0</v>
      </c>
      <c r="U19" s="73">
        <f t="shared" si="3"/>
        <v>1</v>
      </c>
      <c r="V19" s="174">
        <f t="shared" si="4"/>
        <v>0</v>
      </c>
      <c r="W19" s="174">
        <f t="shared" si="5"/>
        <v>1</v>
      </c>
      <c r="X19" s="69"/>
      <c r="Y19" s="62"/>
      <c r="Z19" s="175">
        <f t="shared" si="6"/>
        <v>1</v>
      </c>
      <c r="AB19" s="176"/>
    </row>
    <row r="20" spans="1:28">
      <c r="A20" s="4"/>
      <c r="B20" s="188" t="s">
        <v>115</v>
      </c>
      <c r="C20" s="60"/>
      <c r="D20" s="61" t="s">
        <v>110</v>
      </c>
      <c r="E20" s="62"/>
      <c r="F20" s="63">
        <f t="shared" si="0"/>
        <v>0</v>
      </c>
      <c r="G20" s="61"/>
      <c r="H20" s="61" t="s">
        <v>110</v>
      </c>
      <c r="I20" s="64"/>
      <c r="J20" s="70"/>
      <c r="K20" s="65" t="s">
        <v>110</v>
      </c>
      <c r="L20" s="66"/>
      <c r="M20" s="171"/>
      <c r="N20" s="65" t="s">
        <v>110</v>
      </c>
      <c r="O20" s="70"/>
      <c r="P20" s="171"/>
      <c r="Q20" s="70" t="s">
        <v>110</v>
      </c>
      <c r="R20" s="66"/>
      <c r="S20" s="172">
        <f t="shared" si="1"/>
        <v>0</v>
      </c>
      <c r="T20" s="173">
        <f t="shared" si="2"/>
        <v>0</v>
      </c>
      <c r="U20" s="68">
        <f t="shared" si="3"/>
        <v>1</v>
      </c>
      <c r="V20" s="174">
        <f t="shared" si="4"/>
        <v>0</v>
      </c>
      <c r="W20" s="174">
        <f t="shared" si="5"/>
        <v>1</v>
      </c>
      <c r="X20" s="69"/>
      <c r="Y20" s="62"/>
      <c r="Z20" s="175">
        <f t="shared" si="6"/>
        <v>1</v>
      </c>
      <c r="AB20" s="176"/>
    </row>
    <row r="21" spans="1:28">
      <c r="A21" s="4"/>
      <c r="B21" s="116" t="s">
        <v>116</v>
      </c>
      <c r="C21" s="74"/>
      <c r="D21" s="61" t="s">
        <v>110</v>
      </c>
      <c r="E21" s="62"/>
      <c r="F21" s="63">
        <f t="shared" si="0"/>
        <v>0</v>
      </c>
      <c r="G21" s="61"/>
      <c r="H21" s="61" t="s">
        <v>110</v>
      </c>
      <c r="I21" s="64"/>
      <c r="J21" s="65"/>
      <c r="K21" s="65" t="s">
        <v>110</v>
      </c>
      <c r="L21" s="75"/>
      <c r="M21" s="67"/>
      <c r="N21" s="65" t="s">
        <v>110</v>
      </c>
      <c r="O21" s="65"/>
      <c r="P21" s="67"/>
      <c r="Q21" s="65" t="s">
        <v>110</v>
      </c>
      <c r="R21" s="66"/>
      <c r="S21" s="172">
        <f t="shared" si="1"/>
        <v>0</v>
      </c>
      <c r="T21" s="173">
        <f t="shared" si="2"/>
        <v>0</v>
      </c>
      <c r="U21" s="68">
        <f t="shared" si="3"/>
        <v>1</v>
      </c>
      <c r="V21" s="174">
        <f t="shared" si="4"/>
        <v>0</v>
      </c>
      <c r="W21" s="174">
        <f t="shared" si="5"/>
        <v>1</v>
      </c>
      <c r="X21" s="69"/>
      <c r="Y21" s="62"/>
      <c r="Z21" s="175">
        <f t="shared" si="6"/>
        <v>1</v>
      </c>
      <c r="AB21" s="176"/>
    </row>
    <row r="22" spans="1:28">
      <c r="A22" s="4"/>
      <c r="B22" s="188" t="s">
        <v>118</v>
      </c>
      <c r="C22" s="74"/>
      <c r="D22" s="61" t="s">
        <v>110</v>
      </c>
      <c r="E22" s="62"/>
      <c r="F22" s="63">
        <f t="shared" si="0"/>
        <v>0</v>
      </c>
      <c r="G22" s="61"/>
      <c r="H22" s="61" t="s">
        <v>110</v>
      </c>
      <c r="I22" s="64"/>
      <c r="J22" s="70"/>
      <c r="K22" s="70" t="s">
        <v>110</v>
      </c>
      <c r="L22" s="66"/>
      <c r="M22" s="171"/>
      <c r="N22" s="70" t="s">
        <v>110</v>
      </c>
      <c r="O22" s="70"/>
      <c r="P22" s="171"/>
      <c r="Q22" s="70" t="s">
        <v>110</v>
      </c>
      <c r="R22" s="66"/>
      <c r="S22" s="172">
        <f t="shared" si="1"/>
        <v>0</v>
      </c>
      <c r="T22" s="173">
        <f t="shared" si="2"/>
        <v>0</v>
      </c>
      <c r="U22" s="68">
        <f t="shared" si="3"/>
        <v>1</v>
      </c>
      <c r="V22" s="174">
        <f t="shared" si="4"/>
        <v>0</v>
      </c>
      <c r="W22" s="174">
        <f t="shared" si="5"/>
        <v>1</v>
      </c>
      <c r="X22" s="69"/>
      <c r="Y22" s="6"/>
      <c r="Z22" s="187">
        <f t="shared" si="6"/>
        <v>1</v>
      </c>
      <c r="AB22" s="176"/>
    </row>
    <row r="23" spans="1:28">
      <c r="A23" s="4"/>
      <c r="B23" s="4"/>
      <c r="C23" s="8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>
        <f>SUM(S16:S22)*24</f>
        <v>0</v>
      </c>
      <c r="T23" s="77">
        <f>SUM(T16:T22)</f>
        <v>0</v>
      </c>
      <c r="U23" s="6"/>
      <c r="V23" s="4"/>
      <c r="W23" s="78">
        <f>SUM(W16:W22)*24</f>
        <v>168</v>
      </c>
      <c r="X23" s="79"/>
      <c r="Y23" s="79"/>
      <c r="Z23" s="19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8">
      <c r="A26" s="4"/>
      <c r="B26" s="193" t="s">
        <v>145</v>
      </c>
      <c r="C26" s="167">
        <v>0.20833333333333301</v>
      </c>
      <c r="D26" s="71" t="s">
        <v>110</v>
      </c>
      <c r="E26" s="71">
        <v>0.71180555555555602</v>
      </c>
      <c r="F26" s="177">
        <f>(E26-C26)</f>
        <v>0.50347222222222299</v>
      </c>
      <c r="G26" s="71"/>
      <c r="H26" s="71" t="s">
        <v>110</v>
      </c>
      <c r="I26" s="72"/>
      <c r="J26" s="70"/>
      <c r="K26" s="70" t="s">
        <v>110</v>
      </c>
      <c r="L26" s="66"/>
      <c r="M26" s="171"/>
      <c r="N26" s="70" t="s">
        <v>110</v>
      </c>
      <c r="O26" s="70"/>
      <c r="P26" s="171"/>
      <c r="Q26" s="70" t="s">
        <v>110</v>
      </c>
      <c r="R26" s="66"/>
      <c r="S26" s="172">
        <f>(F26-((I26-G26)))</f>
        <v>0.50347222222222299</v>
      </c>
      <c r="T26" s="173">
        <f>(F26-((I26-G26)+(L26-J26)+(O26-M26)+(R26-P26)))*24</f>
        <v>12.083333333333352</v>
      </c>
      <c r="U26" s="73">
        <f>(($J$13+C26)+($L$13-E26))</f>
        <v>0.49652777777777701</v>
      </c>
      <c r="V26" s="174">
        <f>(I26-G26)</f>
        <v>0</v>
      </c>
      <c r="W26" s="174">
        <f>(V26+U26)</f>
        <v>0.49652777777777701</v>
      </c>
      <c r="X26" s="69"/>
      <c r="Y26" s="62"/>
      <c r="Z26" s="175">
        <v>0.41666666666666702</v>
      </c>
      <c r="AB26" s="176"/>
    </row>
  </sheetData>
  <pageMargins left="0.7" right="0.7" top="0.75" bottom="0.75" header="0.511811023622047" footer="0.3"/>
  <pageSetup paperSize="9" scale="95" orientation="landscape" horizontalDpi="300" verticalDpi="300"/>
  <headerFooter>
    <oddFooter>&amp;C_x005F_x000D_&amp;1#&amp;"Aptos,Normal"&amp;10&amp;Kff0000  C1 - Internal</oddFooter>
  </headerFooter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0A58B5573F264AAA75D0FB76AD1FF2" ma:contentTypeVersion="22" ma:contentTypeDescription="Create a new document." ma:contentTypeScope="" ma:versionID="5866cb1e362b2d7894a196f47aa11784">
  <xsd:schema xmlns:xsd="http://www.w3.org/2001/XMLSchema" xmlns:xs="http://www.w3.org/2001/XMLSchema" xmlns:p="http://schemas.microsoft.com/office/2006/metadata/properties" xmlns:ns2="d1ffbffb-2964-4999-a107-4f186ecb4170" xmlns:ns3="0a364eea-67ea-455f-9675-6b218db9dfb1" xmlns:ns4="980361dc-455c-4c3f-ad8b-86e9c116be35" targetNamespace="http://schemas.microsoft.com/office/2006/metadata/properties" ma:root="true" ma:fieldsID="71c63356277be026431cd92936ad8f86" ns2:_="" ns3:_="" ns4:_="">
    <xsd:import namespace="d1ffbffb-2964-4999-a107-4f186ecb4170"/>
    <xsd:import namespace="0a364eea-67ea-455f-9675-6b218db9dfb1"/>
    <xsd:import namespace="980361dc-455c-4c3f-ad8b-86e9c116be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fbffb-2964-4999-a107-4f186ecb4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64eea-67ea-455f-9675-6b218db9dfb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c1f880b-9203-47a3-8915-8040684b7051}" ma:internalName="TaxCatchAll" ma:showField="CatchAllData" ma:web="980361dc-455c-4c3f-ad8b-86e9c116be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361dc-455c-4c3f-ad8b-86e9c116be3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b49a2378-73c7-4e4c-bff8-b85a2f404b86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ffbffb-2964-4999-a107-4f186ecb4170">
      <Terms xmlns="http://schemas.microsoft.com/office/infopath/2007/PartnerControls"/>
    </lcf76f155ced4ddcb4097134ff3c332f>
    <TaxCatchAll xmlns="0a364eea-67ea-455f-9675-6b218db9dfb1" xsi:nil="true"/>
  </documentManagement>
</p:properties>
</file>

<file path=customXml/itemProps1.xml><?xml version="1.0" encoding="utf-8"?>
<ds:datastoreItem xmlns:ds="http://schemas.openxmlformats.org/officeDocument/2006/customXml" ds:itemID="{ACD0182B-D7D6-435F-8992-989AA2E8E439}"/>
</file>

<file path=customXml/itemProps2.xml><?xml version="1.0" encoding="utf-8"?>
<ds:datastoreItem xmlns:ds="http://schemas.openxmlformats.org/officeDocument/2006/customXml" ds:itemID="{C75BC04A-9910-4721-8E62-1999CCD3E148}"/>
</file>

<file path=customXml/itemProps3.xml><?xml version="1.0" encoding="utf-8"?>
<ds:datastoreItem xmlns:ds="http://schemas.openxmlformats.org/officeDocument/2006/customXml" ds:itemID="{433A9E2D-F862-4458-888F-E6B28E18839E}"/>
</file>

<file path=customXml/itemProps4.xml><?xml version="1.0" encoding="utf-8"?>
<ds:datastoreItem xmlns:ds="http://schemas.openxmlformats.org/officeDocument/2006/customXml" ds:itemID="{5ADA1B5E-855E-44D0-A3A8-5262E6F38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Fryckstedt</dc:creator>
  <cp:keywords/>
  <dc:description/>
  <cp:lastModifiedBy/>
  <cp:revision>2</cp:revision>
  <dcterms:created xsi:type="dcterms:W3CDTF">2016-08-22T18:37:15Z</dcterms:created>
  <dcterms:modified xsi:type="dcterms:W3CDTF">2026-04-09T11:50:02Z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0x0101002E0A58B5573F264AAA75D0FB76AD1FF2</vt:lpwstr>
  </property>
  <property fmtid="{D5CDD505-2E9C-101B-9397-08002B2CF9AE}" pid="3" name="MSIP_Label_d4dfcd7c-e158-497c-965a-b5f596ef5900_ActionId">
    <vt:lpwstr>ec9d85c8-c49a-4ede-9042-826b79e8bf67</vt:lpwstr>
  </property>
  <property fmtid="{D5CDD505-2E9C-101B-9397-08002B2CF9AE}" pid="4" name="MSIP_Label_d4dfcd7c-e158-497c-965a-b5f596ef5900_ContentBits">
    <vt:lpwstr>3</vt:lpwstr>
  </property>
  <property fmtid="{D5CDD505-2E9C-101B-9397-08002B2CF9AE}" pid="5" name="MSIP_Label_d4dfcd7c-e158-497c-965a-b5f596ef5900_Enabled">
    <vt:lpwstr>true</vt:lpwstr>
  </property>
  <property fmtid="{D5CDD505-2E9C-101B-9397-08002B2CF9AE}" pid="6" name="MSIP_Label_d4dfcd7c-e158-497c-965a-b5f596ef5900_Method">
    <vt:lpwstr>Privileged</vt:lpwstr>
  </property>
  <property fmtid="{D5CDD505-2E9C-101B-9397-08002B2CF9AE}" pid="7" name="MSIP_Label_d4dfcd7c-e158-497c-965a-b5f596ef5900_Name">
    <vt:lpwstr>d4dfcd7c-e158-497c-965a-b5f596ef5900</vt:lpwstr>
  </property>
  <property fmtid="{D5CDD505-2E9C-101B-9397-08002B2CF9AE}" pid="8" name="MSIP_Label_d4dfcd7c-e158-497c-965a-b5f596ef5900_SetDate">
    <vt:lpwstr>2026-02-10T08:21:15Z</vt:lpwstr>
  </property>
  <property fmtid="{D5CDD505-2E9C-101B-9397-08002B2CF9AE}" pid="9" name="MSIP_Label_d4dfcd7c-e158-497c-965a-b5f596ef5900_SiteId">
    <vt:lpwstr>b4518aa8-0d3e-4d10-bc77-4cd7dede3446</vt:lpwstr>
  </property>
  <property fmtid="{D5CDD505-2E9C-101B-9397-08002B2CF9AE}" pid="10" name="MSIP_Label_d4dfcd7c-e158-497c-965a-b5f596ef5900_Tag">
    <vt:lpwstr>10, 0, 1, 2</vt:lpwstr>
  </property>
  <property fmtid="{D5CDD505-2E9C-101B-9397-08002B2CF9AE}" pid="11" name="MediaServiceImageTags">
    <vt:lpwstr/>
  </property>
</Properties>
</file>