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lehub.sharepoint.com/sites/Personal310/Shared Documents/General/Körorder Arbetsordning/VINTER/AO/Vinter 25-26/"/>
    </mc:Choice>
  </mc:AlternateContent>
  <xr:revisionPtr revIDLastSave="1204" documentId="8_{6D8A6F18-E458-4995-9C89-47C186AC7FC2}" xr6:coauthVersionLast="47" xr6:coauthVersionMax="47" xr10:uidLastSave="{21E8BE1A-2E04-4716-809B-DF579EF0C9CD}"/>
  <bookViews>
    <workbookView minimized="1" xWindow="1515" yWindow="1515" windowWidth="17280" windowHeight="16125" tabRatio="736" firstSheet="28" activeTab="35" xr2:uid="{00000000-000D-0000-FFFF-FFFF00000000}"/>
  </bookViews>
  <sheets>
    <sheet name="Ändringslogg" sheetId="102" r:id="rId1"/>
    <sheet name="Norrskär" sheetId="18" r:id="rId2"/>
    <sheet name="Storskär" sheetId="64" r:id="rId3"/>
    <sheet name="Västan" sheetId="66" r:id="rId4"/>
    <sheet name="Waxholm I" sheetId="67" r:id="rId5"/>
    <sheet name="Waxholm II" sheetId="68" r:id="rId6"/>
    <sheet name="Skärgården" sheetId="69" r:id="rId7"/>
    <sheet name="Roslagen" sheetId="70" r:id="rId8"/>
    <sheet name="Vindöga" sheetId="71" r:id="rId9"/>
    <sheet name="Solöga" sheetId="72" r:id="rId10"/>
    <sheet name="Värmdö" sheetId="73" r:id="rId11"/>
    <sheet name="Vånö" sheetId="74" r:id="rId12"/>
    <sheet name="Väddö" sheetId="75" r:id="rId13"/>
    <sheet name="Viberö" sheetId="76" r:id="rId14"/>
    <sheet name="Vaxö" sheetId="77" r:id="rId15"/>
    <sheet name="Saxaren" sheetId="78" r:id="rId16"/>
    <sheet name="Söderarm" sheetId="111" r:id="rId17"/>
    <sheet name="Sandhamn" sheetId="112" r:id="rId18"/>
    <sheet name="Dalarö" sheetId="79" r:id="rId19"/>
    <sheet name="Nämdö" sheetId="82" r:id="rId20"/>
    <sheet name="Gällnö" sheetId="83" r:id="rId21"/>
    <sheet name="Yxlan" sheetId="84" r:id="rId22"/>
    <sheet name="Skraken" sheetId="85" r:id="rId23"/>
    <sheet name="Viggen" sheetId="86" r:id="rId24"/>
    <sheet name="Sjögull" sheetId="87" r:id="rId25"/>
    <sheet name="Sjöbris" sheetId="88" r:id="rId26"/>
    <sheet name="Riddarfjärden" sheetId="89" r:id="rId27"/>
    <sheet name="Sunnan" sheetId="105" r:id="rId28"/>
    <sheet name="Rex" sheetId="91" r:id="rId29"/>
    <sheet name="Östan" sheetId="107" r:id="rId30"/>
    <sheet name="Dux" sheetId="106" r:id="rId31"/>
    <sheet name="Mysing" sheetId="93" r:id="rId32"/>
    <sheet name="Utö Express" sheetId="103" r:id="rId33"/>
    <sheet name="Silverö" sheetId="95" r:id="rId34"/>
    <sheet name="Lux" sheetId="110" r:id="rId35"/>
    <sheet name="Skarpö" sheetId="109" r:id="rId36"/>
    <sheet name="Silverpilen" sheetId="98" r:id="rId37"/>
    <sheet name="Lusca" sheetId="104" r:id="rId38"/>
  </sheets>
  <externalReferences>
    <externalReference r:id="rId39"/>
    <externalReference r:id="rId40"/>
  </externalReferences>
  <definedNames>
    <definedName name="_xlnm.Print_Area" localSheetId="18">Dalarö!$A$1:$AB$89</definedName>
    <definedName name="_xlnm.Print_Area" localSheetId="30">Dux!$A$1:$AB$37</definedName>
    <definedName name="_xlnm.Print_Area" localSheetId="20">Gällnö!$A$1:$AB$42</definedName>
    <definedName name="_xlnm.Print_Area" localSheetId="37">Lusca!$A$1:$AB$29</definedName>
    <definedName name="_xlnm.Print_Area" localSheetId="34">Lux!$A$1:$AB$28</definedName>
    <definedName name="_xlnm.Print_Area" localSheetId="31">Mysing!$A$1:$AB$39</definedName>
    <definedName name="_xlnm.Print_Area" localSheetId="1">Norrskär!$A$1:$AB$27</definedName>
    <definedName name="_xlnm.Print_Area" localSheetId="19">Nämdö!$A$1:$AB$93</definedName>
    <definedName name="_xlnm.Print_Area" localSheetId="28">Rex!$A$1:$AB$71</definedName>
    <definedName name="_xlnm.Print_Area" localSheetId="26">Riddarfjärden!$A$1:$AB$30</definedName>
    <definedName name="_xlnm.Print_Area" localSheetId="7">Roslagen!$A$1:$AB$37</definedName>
    <definedName name="_xlnm.Print_Area" localSheetId="17">Sandhamn!$A$1:$AB$128</definedName>
    <definedName name="_xlnm.Print_Area" localSheetId="15">Saxaren!$A$1:$AB$28</definedName>
    <definedName name="_xlnm.Print_Area" localSheetId="36">Silverpilen!$A$1:$AB$39</definedName>
    <definedName name="_xlnm.Print_Area" localSheetId="33">Silverö!$A$1:$AB$39</definedName>
    <definedName name="_xlnm.Print_Area" localSheetId="25">Sjöbris!$A$1:$AB$37</definedName>
    <definedName name="_xlnm.Print_Area" localSheetId="24">Sjögull!$A$1:$AB$32</definedName>
    <definedName name="_xlnm.Print_Area" localSheetId="35">Skarpö!$A$1:$AB$30</definedName>
    <definedName name="_xlnm.Print_Area" localSheetId="22">Skraken!$A$1:$AB$40</definedName>
    <definedName name="_xlnm.Print_Area" localSheetId="6">Skärgården!$A$1:$AB$30</definedName>
    <definedName name="_xlnm.Print_Area" localSheetId="9">Solöga!$A$1:$AB$107</definedName>
    <definedName name="_xlnm.Print_Area" localSheetId="2">Storskär!$A$1:$AB$24</definedName>
    <definedName name="_xlnm.Print_Area" localSheetId="27">Sunnan!$A$1:$AB$40</definedName>
    <definedName name="_xlnm.Print_Area" localSheetId="16">Söderarm!$A$1:$AB$52</definedName>
    <definedName name="_xlnm.Print_Area" localSheetId="32">'Utö Express'!$A$1:$AB$40</definedName>
    <definedName name="_xlnm.Print_Area" localSheetId="14">Vaxö!$A$1:$AB$37</definedName>
    <definedName name="_xlnm.Print_Area" localSheetId="13">Viberö!$A$1:$AB$40</definedName>
    <definedName name="_xlnm.Print_Area" localSheetId="23">Viggen!$A$1:$AB$30</definedName>
    <definedName name="_xlnm.Print_Area" localSheetId="8">Vindöga!$A$1:$AB$57</definedName>
    <definedName name="_xlnm.Print_Area" localSheetId="11">Vånö!$A$1:$AB$49</definedName>
    <definedName name="_xlnm.Print_Area" localSheetId="12">Väddö!$A$1:$AB$42</definedName>
    <definedName name="_xlnm.Print_Area" localSheetId="10">Värmdö!$A$1:$AB$39</definedName>
    <definedName name="_xlnm.Print_Area" localSheetId="3">Västan!$A$1:$AB$33</definedName>
    <definedName name="_xlnm.Print_Area" localSheetId="4">'Waxholm I'!$A$1:$AB$83</definedName>
    <definedName name="_xlnm.Print_Area" localSheetId="5">'Waxholm II'!$A$1:$AB$40</definedName>
    <definedName name="_xlnm.Print_Area" localSheetId="21">Yxlan!$A$1:$AB$33</definedName>
    <definedName name="_xlnm.Print_Area" localSheetId="29">Östan!$A$1:$AB$36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64" l="1"/>
  <c r="Z54" i="84"/>
  <c r="V54" i="84"/>
  <c r="U54" i="84"/>
  <c r="F54" i="84"/>
  <c r="Z53" i="84"/>
  <c r="V53" i="84"/>
  <c r="U53" i="84"/>
  <c r="F53" i="84"/>
  <c r="Z52" i="84"/>
  <c r="V52" i="84"/>
  <c r="U52" i="84"/>
  <c r="F52" i="84"/>
  <c r="Z51" i="84"/>
  <c r="V51" i="84"/>
  <c r="U51" i="84"/>
  <c r="F51" i="84"/>
  <c r="V50" i="84"/>
  <c r="U50" i="84"/>
  <c r="F50" i="84"/>
  <c r="Z46" i="84"/>
  <c r="V46" i="84"/>
  <c r="U46" i="84"/>
  <c r="F46" i="84"/>
  <c r="Z45" i="84"/>
  <c r="V45" i="84"/>
  <c r="U45" i="84"/>
  <c r="F45" i="84"/>
  <c r="Z44" i="84"/>
  <c r="V44" i="84"/>
  <c r="U44" i="84"/>
  <c r="F44" i="84"/>
  <c r="Z43" i="84"/>
  <c r="V43" i="84"/>
  <c r="U43" i="84"/>
  <c r="F43" i="84"/>
  <c r="Z42" i="84"/>
  <c r="V42" i="84"/>
  <c r="U42" i="84"/>
  <c r="F42" i="84"/>
  <c r="Z41" i="84"/>
  <c r="V41" i="84"/>
  <c r="U41" i="84"/>
  <c r="F41" i="84"/>
  <c r="Z40" i="84"/>
  <c r="V40" i="84"/>
  <c r="U40" i="84"/>
  <c r="F40" i="84"/>
  <c r="Z39" i="84"/>
  <c r="V39" i="84"/>
  <c r="U39" i="84"/>
  <c r="F39" i="84"/>
  <c r="Z28" i="83"/>
  <c r="F44" i="111"/>
  <c r="S44" i="111" s="1"/>
  <c r="T44" i="111"/>
  <c r="U44" i="111"/>
  <c r="V44" i="111"/>
  <c r="W44" i="111" s="1"/>
  <c r="F45" i="111"/>
  <c r="S45" i="111"/>
  <c r="T45" i="111"/>
  <c r="U45" i="111"/>
  <c r="V45" i="111"/>
  <c r="W45" i="111" s="1"/>
  <c r="Z45" i="111"/>
  <c r="F46" i="111"/>
  <c r="S46" i="111" s="1"/>
  <c r="U46" i="111"/>
  <c r="V46" i="111"/>
  <c r="W46" i="111" s="1"/>
  <c r="Z46" i="111"/>
  <c r="F47" i="111"/>
  <c r="S47" i="111" s="1"/>
  <c r="T47" i="111"/>
  <c r="U47" i="111"/>
  <c r="W47" i="111" s="1"/>
  <c r="V47" i="111"/>
  <c r="Z47" i="111"/>
  <c r="F48" i="111"/>
  <c r="S48" i="111" s="1"/>
  <c r="U48" i="111"/>
  <c r="V48" i="111"/>
  <c r="W48" i="111" s="1"/>
  <c r="Z48" i="111"/>
  <c r="F49" i="111"/>
  <c r="T49" i="111" s="1"/>
  <c r="S49" i="111"/>
  <c r="U49" i="111"/>
  <c r="V49" i="111"/>
  <c r="W49" i="111"/>
  <c r="Z49" i="111"/>
  <c r="F50" i="111"/>
  <c r="S50" i="111" s="1"/>
  <c r="U50" i="111"/>
  <c r="V50" i="111"/>
  <c r="W50" i="111" s="1"/>
  <c r="Z50" i="111"/>
  <c r="F51" i="111"/>
  <c r="S51" i="111" s="1"/>
  <c r="U51" i="111"/>
  <c r="W51" i="111" s="1"/>
  <c r="V51" i="111"/>
  <c r="Z51" i="111"/>
  <c r="Z50" i="67"/>
  <c r="Z43" i="67"/>
  <c r="Z29" i="67"/>
  <c r="F26" i="98"/>
  <c r="S26" i="98"/>
  <c r="T26" i="98"/>
  <c r="U26" i="98"/>
  <c r="V26" i="98"/>
  <c r="W26" i="98"/>
  <c r="F27" i="98"/>
  <c r="T27" i="98" s="1"/>
  <c r="S27" i="98"/>
  <c r="U27" i="98"/>
  <c r="V27" i="98"/>
  <c r="W27" i="98" s="1"/>
  <c r="Z27" i="98"/>
  <c r="F24" i="109"/>
  <c r="T24" i="109" s="1"/>
  <c r="S24" i="109"/>
  <c r="U24" i="109"/>
  <c r="V24" i="109"/>
  <c r="W24" i="109" s="1"/>
  <c r="Z24" i="109"/>
  <c r="F25" i="109"/>
  <c r="S25" i="109"/>
  <c r="T25" i="109"/>
  <c r="U25" i="109"/>
  <c r="V25" i="109"/>
  <c r="W25" i="109"/>
  <c r="Z25" i="109"/>
  <c r="F26" i="109"/>
  <c r="S26" i="109"/>
  <c r="T26" i="109"/>
  <c r="U26" i="109"/>
  <c r="V26" i="109"/>
  <c r="W26" i="109" s="1"/>
  <c r="Z26" i="109"/>
  <c r="S26" i="95"/>
  <c r="T26" i="95"/>
  <c r="U26" i="95"/>
  <c r="V26" i="95"/>
  <c r="W26" i="95"/>
  <c r="F26" i="95"/>
  <c r="F26" i="103"/>
  <c r="T26" i="103" s="1"/>
  <c r="S26" i="103"/>
  <c r="U26" i="103"/>
  <c r="W26" i="103" s="1"/>
  <c r="V26" i="103"/>
  <c r="F27" i="103"/>
  <c r="S27" i="103" s="1"/>
  <c r="U27" i="103"/>
  <c r="V27" i="103"/>
  <c r="W27" i="103" s="1"/>
  <c r="Z27" i="103"/>
  <c r="F28" i="103"/>
  <c r="S28" i="103" s="1"/>
  <c r="U28" i="103"/>
  <c r="V28" i="103"/>
  <c r="W28" i="103"/>
  <c r="Z28" i="103"/>
  <c r="F29" i="103"/>
  <c r="S29" i="103"/>
  <c r="T29" i="103"/>
  <c r="U29" i="103"/>
  <c r="V29" i="103"/>
  <c r="W29" i="103"/>
  <c r="Z29" i="103"/>
  <c r="S26" i="93"/>
  <c r="T26" i="93"/>
  <c r="U26" i="93"/>
  <c r="V26" i="93"/>
  <c r="W26" i="93" s="1"/>
  <c r="F26" i="93"/>
  <c r="F26" i="106"/>
  <c r="T26" i="106" s="1"/>
  <c r="S26" i="106"/>
  <c r="U26" i="106"/>
  <c r="V26" i="106"/>
  <c r="W26" i="106" s="1"/>
  <c r="F27" i="106"/>
  <c r="S27" i="106" s="1"/>
  <c r="U27" i="106"/>
  <c r="V27" i="106"/>
  <c r="W27" i="106" s="1"/>
  <c r="Z27" i="106"/>
  <c r="F47" i="91"/>
  <c r="S47" i="91" s="1"/>
  <c r="U47" i="91"/>
  <c r="W47" i="91" s="1"/>
  <c r="V47" i="91"/>
  <c r="Z47" i="91"/>
  <c r="F48" i="91"/>
  <c r="T48" i="91" s="1"/>
  <c r="S48" i="91"/>
  <c r="U48" i="91"/>
  <c r="V48" i="91"/>
  <c r="W48" i="91"/>
  <c r="Z48" i="91"/>
  <c r="F49" i="91"/>
  <c r="T49" i="91" s="1"/>
  <c r="S49" i="91"/>
  <c r="U49" i="91"/>
  <c r="W49" i="91" s="1"/>
  <c r="V49" i="91"/>
  <c r="Z49" i="91"/>
  <c r="F50" i="91"/>
  <c r="S50" i="91" s="1"/>
  <c r="T50" i="91"/>
  <c r="U50" i="91"/>
  <c r="W50" i="91" s="1"/>
  <c r="V50" i="91"/>
  <c r="Z50" i="91"/>
  <c r="F27" i="91"/>
  <c r="T27" i="91" s="1"/>
  <c r="S27" i="91"/>
  <c r="U27" i="91"/>
  <c r="V27" i="91"/>
  <c r="W27" i="91" s="1"/>
  <c r="Z27" i="91"/>
  <c r="F28" i="91"/>
  <c r="T28" i="91" s="1"/>
  <c r="S28" i="91"/>
  <c r="U28" i="91"/>
  <c r="V28" i="91"/>
  <c r="W28" i="91" s="1"/>
  <c r="Z28" i="91"/>
  <c r="F29" i="91"/>
  <c r="S29" i="91"/>
  <c r="T29" i="91"/>
  <c r="U29" i="91"/>
  <c r="V29" i="91"/>
  <c r="W29" i="91"/>
  <c r="Z29" i="91"/>
  <c r="F30" i="91"/>
  <c r="S30" i="91"/>
  <c r="T30" i="91"/>
  <c r="U30" i="91"/>
  <c r="V30" i="91"/>
  <c r="W30" i="91" s="1"/>
  <c r="Z30" i="91"/>
  <c r="F16" i="85"/>
  <c r="S16" i="85" s="1"/>
  <c r="S24" i="85" s="1"/>
  <c r="U16" i="85"/>
  <c r="V16" i="85"/>
  <c r="W16" i="85" s="1"/>
  <c r="W24" i="85" s="1"/>
  <c r="Z16" i="85"/>
  <c r="F17" i="85"/>
  <c r="S17" i="85" s="1"/>
  <c r="U17" i="85"/>
  <c r="V17" i="85"/>
  <c r="W17" i="85"/>
  <c r="Z17" i="85"/>
  <c r="F18" i="85"/>
  <c r="S18" i="85"/>
  <c r="T18" i="85"/>
  <c r="U18" i="85"/>
  <c r="V18" i="85"/>
  <c r="W18" i="85"/>
  <c r="Z18" i="85"/>
  <c r="F19" i="85"/>
  <c r="S19" i="85" s="1"/>
  <c r="U19" i="85"/>
  <c r="V19" i="85"/>
  <c r="W19" i="85" s="1"/>
  <c r="Z19" i="85"/>
  <c r="F20" i="85"/>
  <c r="S20" i="85" s="1"/>
  <c r="U20" i="85"/>
  <c r="W20" i="85" s="1"/>
  <c r="V20" i="85"/>
  <c r="Z20" i="85"/>
  <c r="F21" i="85"/>
  <c r="T21" i="85" s="1"/>
  <c r="S21" i="85"/>
  <c r="U21" i="85"/>
  <c r="V21" i="85"/>
  <c r="W21" i="85"/>
  <c r="Z21" i="85"/>
  <c r="F22" i="85"/>
  <c r="T22" i="85" s="1"/>
  <c r="S22" i="85"/>
  <c r="U22" i="85"/>
  <c r="W22" i="85" s="1"/>
  <c r="V22" i="85"/>
  <c r="Z22" i="85"/>
  <c r="F23" i="85"/>
  <c r="S23" i="85" s="1"/>
  <c r="T23" i="85"/>
  <c r="U23" i="85"/>
  <c r="W23" i="85" s="1"/>
  <c r="V23" i="85"/>
  <c r="Z23" i="85"/>
  <c r="F27" i="83"/>
  <c r="T27" i="83" s="1"/>
  <c r="S27" i="83"/>
  <c r="U27" i="83"/>
  <c r="V27" i="83"/>
  <c r="W27" i="83"/>
  <c r="F28" i="83"/>
  <c r="S28" i="83"/>
  <c r="T28" i="83"/>
  <c r="U28" i="83"/>
  <c r="V28" i="83"/>
  <c r="W28" i="83" s="1"/>
  <c r="F29" i="83"/>
  <c r="T29" i="83" s="1"/>
  <c r="S29" i="83"/>
  <c r="U29" i="83"/>
  <c r="V29" i="83"/>
  <c r="W29" i="83"/>
  <c r="Z29" i="83"/>
  <c r="F30" i="83"/>
  <c r="S30" i="83"/>
  <c r="T30" i="83"/>
  <c r="U30" i="83"/>
  <c r="W30" i="83" s="1"/>
  <c r="V30" i="83"/>
  <c r="Z30" i="83"/>
  <c r="F31" i="83"/>
  <c r="S31" i="83" s="1"/>
  <c r="T31" i="83"/>
  <c r="U31" i="83"/>
  <c r="W31" i="83" s="1"/>
  <c r="V31" i="83"/>
  <c r="Z31" i="83"/>
  <c r="F32" i="83"/>
  <c r="T32" i="83" s="1"/>
  <c r="S32" i="83"/>
  <c r="U32" i="83"/>
  <c r="V32" i="83"/>
  <c r="W32" i="83" s="1"/>
  <c r="Z32" i="83"/>
  <c r="F33" i="83"/>
  <c r="T33" i="83" s="1"/>
  <c r="S33" i="83"/>
  <c r="U33" i="83"/>
  <c r="V33" i="83"/>
  <c r="W33" i="83" s="1"/>
  <c r="Z33" i="83"/>
  <c r="F34" i="83"/>
  <c r="S34" i="83"/>
  <c r="T34" i="83"/>
  <c r="U34" i="83"/>
  <c r="V34" i="83"/>
  <c r="W34" i="83"/>
  <c r="Z34" i="83"/>
  <c r="F35" i="83"/>
  <c r="S35" i="83"/>
  <c r="T35" i="83"/>
  <c r="U35" i="83"/>
  <c r="V35" i="83"/>
  <c r="W35" i="83" s="1"/>
  <c r="Z35" i="83"/>
  <c r="F36" i="83"/>
  <c r="S36" i="83" s="1"/>
  <c r="U36" i="83"/>
  <c r="V36" i="83"/>
  <c r="W36" i="83" s="1"/>
  <c r="Z36" i="83"/>
  <c r="F37" i="83"/>
  <c r="S37" i="83" s="1"/>
  <c r="U37" i="83"/>
  <c r="V37" i="83"/>
  <c r="W37" i="83"/>
  <c r="Z37" i="83"/>
  <c r="F80" i="82"/>
  <c r="S80" i="82"/>
  <c r="T80" i="82"/>
  <c r="U80" i="82"/>
  <c r="V80" i="82"/>
  <c r="W80" i="82"/>
  <c r="Z80" i="82"/>
  <c r="F81" i="82"/>
  <c r="S81" i="82" s="1"/>
  <c r="U81" i="82"/>
  <c r="V81" i="82"/>
  <c r="W81" i="82" s="1"/>
  <c r="Z81" i="82"/>
  <c r="F82" i="82"/>
  <c r="S82" i="82" s="1"/>
  <c r="U82" i="82"/>
  <c r="W82" i="82" s="1"/>
  <c r="V82" i="82"/>
  <c r="Z82" i="82"/>
  <c r="F83" i="82"/>
  <c r="T83" i="82" s="1"/>
  <c r="S83" i="82"/>
  <c r="U83" i="82"/>
  <c r="V83" i="82"/>
  <c r="W83" i="82"/>
  <c r="F84" i="82"/>
  <c r="S84" i="82"/>
  <c r="T84" i="82"/>
  <c r="U84" i="82"/>
  <c r="V84" i="82"/>
  <c r="W84" i="82" s="1"/>
  <c r="Z84" i="82"/>
  <c r="F85" i="82"/>
  <c r="S85" i="82" s="1"/>
  <c r="U85" i="82"/>
  <c r="V85" i="82"/>
  <c r="W85" i="82" s="1"/>
  <c r="Z85" i="82"/>
  <c r="F86" i="82"/>
  <c r="S86" i="82" s="1"/>
  <c r="U86" i="82"/>
  <c r="V86" i="82"/>
  <c r="W86" i="82"/>
  <c r="Z86" i="82"/>
  <c r="F87" i="82"/>
  <c r="S87" i="82"/>
  <c r="T87" i="82"/>
  <c r="U87" i="82"/>
  <c r="V87" i="82"/>
  <c r="W87" i="82"/>
  <c r="Z87" i="82"/>
  <c r="F88" i="82"/>
  <c r="S88" i="82" s="1"/>
  <c r="U88" i="82"/>
  <c r="V88" i="82"/>
  <c r="W88" i="82" s="1"/>
  <c r="Z88" i="82"/>
  <c r="F89" i="82"/>
  <c r="S89" i="82" s="1"/>
  <c r="U89" i="82"/>
  <c r="W89" i="82" s="1"/>
  <c r="V89" i="82"/>
  <c r="Z89" i="82"/>
  <c r="F90" i="82"/>
  <c r="T90" i="82" s="1"/>
  <c r="S90" i="82"/>
  <c r="U90" i="82"/>
  <c r="V90" i="82"/>
  <c r="W90" i="82"/>
  <c r="Z90" i="82"/>
  <c r="F91" i="82"/>
  <c r="S91" i="82"/>
  <c r="T91" i="82"/>
  <c r="U91" i="82"/>
  <c r="W91" i="82" s="1"/>
  <c r="V91" i="82"/>
  <c r="Z91" i="82"/>
  <c r="F53" i="82"/>
  <c r="S53" i="82" s="1"/>
  <c r="T53" i="82"/>
  <c r="U53" i="82"/>
  <c r="W53" i="82" s="1"/>
  <c r="V53" i="82"/>
  <c r="Z53" i="82"/>
  <c r="F54" i="82"/>
  <c r="T54" i="82" s="1"/>
  <c r="S54" i="82"/>
  <c r="U54" i="82"/>
  <c r="V54" i="82"/>
  <c r="W54" i="82" s="1"/>
  <c r="Z54" i="82"/>
  <c r="F55" i="82"/>
  <c r="T55" i="82" s="1"/>
  <c r="S55" i="82"/>
  <c r="U55" i="82"/>
  <c r="V55" i="82"/>
  <c r="W55" i="82" s="1"/>
  <c r="Z55" i="82"/>
  <c r="F56" i="82"/>
  <c r="S56" i="82"/>
  <c r="T56" i="82"/>
  <c r="U56" i="82"/>
  <c r="V56" i="82"/>
  <c r="W56" i="82"/>
  <c r="F57" i="82"/>
  <c r="S57" i="82" s="1"/>
  <c r="U57" i="82"/>
  <c r="W57" i="82" s="1"/>
  <c r="V57" i="82"/>
  <c r="Z57" i="82"/>
  <c r="F58" i="82"/>
  <c r="T58" i="82" s="1"/>
  <c r="S58" i="82"/>
  <c r="U58" i="82"/>
  <c r="V58" i="82"/>
  <c r="W58" i="82"/>
  <c r="Z58" i="82"/>
  <c r="F59" i="82"/>
  <c r="S59" i="82"/>
  <c r="T59" i="82"/>
  <c r="U59" i="82"/>
  <c r="W59" i="82" s="1"/>
  <c r="V59" i="82"/>
  <c r="Z59" i="82"/>
  <c r="F60" i="82"/>
  <c r="S60" i="82" s="1"/>
  <c r="T60" i="82"/>
  <c r="U60" i="82"/>
  <c r="W60" i="82" s="1"/>
  <c r="V60" i="82"/>
  <c r="Z60" i="82"/>
  <c r="F61" i="82"/>
  <c r="T61" i="82" s="1"/>
  <c r="S61" i="82"/>
  <c r="U61" i="82"/>
  <c r="V61" i="82"/>
  <c r="W61" i="82" s="1"/>
  <c r="Z61" i="82"/>
  <c r="F62" i="82"/>
  <c r="T62" i="82" s="1"/>
  <c r="S62" i="82"/>
  <c r="U62" i="82"/>
  <c r="V62" i="82"/>
  <c r="W62" i="82" s="1"/>
  <c r="Z62" i="82"/>
  <c r="F63" i="82"/>
  <c r="S63" i="82"/>
  <c r="T63" i="82"/>
  <c r="U63" i="82"/>
  <c r="V63" i="82"/>
  <c r="W63" i="82"/>
  <c r="Z63" i="82"/>
  <c r="F64" i="82"/>
  <c r="S64" i="82"/>
  <c r="T64" i="82"/>
  <c r="U64" i="82"/>
  <c r="V64" i="82"/>
  <c r="W64" i="82" s="1"/>
  <c r="Z64" i="82"/>
  <c r="F26" i="82"/>
  <c r="S26" i="82" s="1"/>
  <c r="U26" i="82"/>
  <c r="V26" i="82"/>
  <c r="W26" i="82" s="1"/>
  <c r="Z26" i="82"/>
  <c r="F27" i="82"/>
  <c r="S27" i="82" s="1"/>
  <c r="U27" i="82"/>
  <c r="V27" i="82"/>
  <c r="W27" i="82"/>
  <c r="Z27" i="82"/>
  <c r="F28" i="82"/>
  <c r="S28" i="82"/>
  <c r="T28" i="82"/>
  <c r="U28" i="82"/>
  <c r="V28" i="82"/>
  <c r="W28" i="82"/>
  <c r="Z28" i="82"/>
  <c r="F29" i="82"/>
  <c r="S29" i="82" s="1"/>
  <c r="U29" i="82"/>
  <c r="V29" i="82"/>
  <c r="W29" i="82" s="1"/>
  <c r="F30" i="82"/>
  <c r="T30" i="82" s="1"/>
  <c r="S30" i="82"/>
  <c r="U30" i="82"/>
  <c r="V30" i="82"/>
  <c r="W30" i="82" s="1"/>
  <c r="Z30" i="82"/>
  <c r="F31" i="82"/>
  <c r="S31" i="82"/>
  <c r="T31" i="82"/>
  <c r="U31" i="82"/>
  <c r="V31" i="82"/>
  <c r="W31" i="82"/>
  <c r="Z31" i="82"/>
  <c r="F32" i="82"/>
  <c r="S32" i="82"/>
  <c r="T32" i="82"/>
  <c r="U32" i="82"/>
  <c r="V32" i="82"/>
  <c r="W32" i="82" s="1"/>
  <c r="Z32" i="82"/>
  <c r="F33" i="82"/>
  <c r="S33" i="82" s="1"/>
  <c r="U33" i="82"/>
  <c r="V33" i="82"/>
  <c r="W33" i="82" s="1"/>
  <c r="Z33" i="82"/>
  <c r="F34" i="82"/>
  <c r="S34" i="82" s="1"/>
  <c r="U34" i="82"/>
  <c r="V34" i="82"/>
  <c r="W34" i="82"/>
  <c r="Z34" i="82"/>
  <c r="F35" i="82"/>
  <c r="S35" i="82"/>
  <c r="T35" i="82"/>
  <c r="U35" i="82"/>
  <c r="V35" i="82"/>
  <c r="W35" i="82"/>
  <c r="Z35" i="82"/>
  <c r="F36" i="82"/>
  <c r="S36" i="82" s="1"/>
  <c r="U36" i="82"/>
  <c r="V36" i="82"/>
  <c r="W36" i="82" s="1"/>
  <c r="Z36" i="82"/>
  <c r="F37" i="82"/>
  <c r="S37" i="82" s="1"/>
  <c r="U37" i="82"/>
  <c r="W37" i="82" s="1"/>
  <c r="V37" i="82"/>
  <c r="Z37" i="82"/>
  <c r="F128" i="79"/>
  <c r="T128" i="79" s="1"/>
  <c r="S128" i="79"/>
  <c r="U128" i="79"/>
  <c r="V128" i="79"/>
  <c r="W128" i="79"/>
  <c r="Z128" i="79"/>
  <c r="F129" i="79"/>
  <c r="T129" i="79" s="1"/>
  <c r="S129" i="79"/>
  <c r="U129" i="79"/>
  <c r="W129" i="79" s="1"/>
  <c r="V129" i="79"/>
  <c r="Z129" i="79"/>
  <c r="F130" i="79"/>
  <c r="S130" i="79" s="1"/>
  <c r="T130" i="79"/>
  <c r="U130" i="79"/>
  <c r="W130" i="79" s="1"/>
  <c r="V130" i="79"/>
  <c r="Z130" i="79"/>
  <c r="F131" i="79"/>
  <c r="T131" i="79" s="1"/>
  <c r="S131" i="79"/>
  <c r="U131" i="79"/>
  <c r="V131" i="79"/>
  <c r="W131" i="79" s="1"/>
  <c r="Z131" i="79"/>
  <c r="F132" i="79"/>
  <c r="T132" i="79" s="1"/>
  <c r="S132" i="79"/>
  <c r="U132" i="79"/>
  <c r="V132" i="79"/>
  <c r="W132" i="79" s="1"/>
  <c r="Z132" i="79"/>
  <c r="F133" i="79"/>
  <c r="S133" i="79"/>
  <c r="T133" i="79"/>
  <c r="U133" i="79"/>
  <c r="V133" i="79"/>
  <c r="W133" i="79"/>
  <c r="Z133" i="79"/>
  <c r="F134" i="79"/>
  <c r="S134" i="79"/>
  <c r="T134" i="79"/>
  <c r="U134" i="79"/>
  <c r="V134" i="79"/>
  <c r="W134" i="79" s="1"/>
  <c r="Z134" i="79"/>
  <c r="F135" i="79"/>
  <c r="S135" i="79" s="1"/>
  <c r="U135" i="79"/>
  <c r="V135" i="79"/>
  <c r="W135" i="79" s="1"/>
  <c r="Z135" i="79"/>
  <c r="F136" i="79"/>
  <c r="S136" i="79" s="1"/>
  <c r="U136" i="79"/>
  <c r="V136" i="79"/>
  <c r="W136" i="79"/>
  <c r="Z136" i="79"/>
  <c r="F137" i="79"/>
  <c r="S137" i="79"/>
  <c r="T137" i="79"/>
  <c r="U137" i="79"/>
  <c r="V137" i="79"/>
  <c r="W137" i="79"/>
  <c r="Z137" i="79"/>
  <c r="F138" i="79"/>
  <c r="S138" i="79" s="1"/>
  <c r="U138" i="79"/>
  <c r="V138" i="79"/>
  <c r="W138" i="79" s="1"/>
  <c r="Z138" i="79"/>
  <c r="F139" i="79"/>
  <c r="S139" i="79" s="1"/>
  <c r="U139" i="79"/>
  <c r="W139" i="79" s="1"/>
  <c r="V139" i="79"/>
  <c r="Z139" i="79"/>
  <c r="F140" i="79"/>
  <c r="T140" i="79" s="1"/>
  <c r="S140" i="79"/>
  <c r="U140" i="79"/>
  <c r="V140" i="79"/>
  <c r="W140" i="79"/>
  <c r="Z140" i="79"/>
  <c r="F141" i="79"/>
  <c r="T141" i="79" s="1"/>
  <c r="S141" i="79"/>
  <c r="U141" i="79"/>
  <c r="W141" i="79" s="1"/>
  <c r="V141" i="79"/>
  <c r="Z141" i="79"/>
  <c r="F142" i="79"/>
  <c r="S142" i="79" s="1"/>
  <c r="T142" i="79"/>
  <c r="U142" i="79"/>
  <c r="W142" i="79" s="1"/>
  <c r="V142" i="79"/>
  <c r="Z142" i="79"/>
  <c r="F143" i="79"/>
  <c r="S143" i="79"/>
  <c r="T143" i="79"/>
  <c r="U143" i="79"/>
  <c r="V143" i="79"/>
  <c r="W143" i="79" s="1"/>
  <c r="Z143" i="79"/>
  <c r="F83" i="79"/>
  <c r="T83" i="79" s="1"/>
  <c r="S83" i="79"/>
  <c r="U83" i="79"/>
  <c r="V83" i="79"/>
  <c r="W83" i="79" s="1"/>
  <c r="W91" i="79" s="1"/>
  <c r="Z83" i="79"/>
  <c r="F84" i="79"/>
  <c r="S84" i="79"/>
  <c r="T84" i="79"/>
  <c r="U84" i="79"/>
  <c r="V84" i="79"/>
  <c r="W84" i="79"/>
  <c r="Z84" i="79"/>
  <c r="F85" i="79"/>
  <c r="S85" i="79"/>
  <c r="T85" i="79"/>
  <c r="U85" i="79"/>
  <c r="V85" i="79"/>
  <c r="W85" i="79" s="1"/>
  <c r="Z85" i="79"/>
  <c r="F86" i="79"/>
  <c r="S86" i="79" s="1"/>
  <c r="U86" i="79"/>
  <c r="V86" i="79"/>
  <c r="W86" i="79" s="1"/>
  <c r="Z86" i="79"/>
  <c r="F87" i="79"/>
  <c r="S87" i="79" s="1"/>
  <c r="U87" i="79"/>
  <c r="V87" i="79"/>
  <c r="W87" i="79"/>
  <c r="Z87" i="79"/>
  <c r="F88" i="79"/>
  <c r="S88" i="79"/>
  <c r="T88" i="79"/>
  <c r="U88" i="79"/>
  <c r="V88" i="79"/>
  <c r="W88" i="79"/>
  <c r="Z88" i="79"/>
  <c r="F89" i="79"/>
  <c r="S89" i="79" s="1"/>
  <c r="U89" i="79"/>
  <c r="V89" i="79"/>
  <c r="W89" i="79" s="1"/>
  <c r="Z89" i="79"/>
  <c r="F90" i="79"/>
  <c r="S90" i="79" s="1"/>
  <c r="U90" i="79"/>
  <c r="W90" i="79" s="1"/>
  <c r="V90" i="79"/>
  <c r="Z90" i="79"/>
  <c r="Z133" i="112"/>
  <c r="Z126" i="112"/>
  <c r="Z100" i="112"/>
  <c r="Z93" i="112"/>
  <c r="Z67" i="112"/>
  <c r="Z60" i="112"/>
  <c r="F25" i="75"/>
  <c r="S25" i="75"/>
  <c r="T25" i="75"/>
  <c r="U25" i="75"/>
  <c r="V25" i="75"/>
  <c r="W25" i="75" s="1"/>
  <c r="F26" i="75"/>
  <c r="S26" i="75"/>
  <c r="T26" i="75"/>
  <c r="U26" i="75"/>
  <c r="V26" i="75"/>
  <c r="W26" i="75"/>
  <c r="Z26" i="75"/>
  <c r="Z105" i="72"/>
  <c r="T105" i="72"/>
  <c r="U105" i="72"/>
  <c r="V105" i="72"/>
  <c r="W105" i="72" s="1"/>
  <c r="F105" i="72"/>
  <c r="S105" i="72" s="1"/>
  <c r="Z74" i="72"/>
  <c r="U74" i="72"/>
  <c r="W74" i="72" s="1"/>
  <c r="V74" i="72"/>
  <c r="F74" i="72"/>
  <c r="S74" i="72" s="1"/>
  <c r="F50" i="72"/>
  <c r="T50" i="72" s="1"/>
  <c r="S50" i="72"/>
  <c r="U50" i="72"/>
  <c r="V50" i="72"/>
  <c r="W50" i="72"/>
  <c r="Z50" i="72"/>
  <c r="F51" i="72"/>
  <c r="T51" i="72" s="1"/>
  <c r="S51" i="72"/>
  <c r="U51" i="72"/>
  <c r="W51" i="72" s="1"/>
  <c r="V51" i="72"/>
  <c r="Z51" i="72"/>
  <c r="F52" i="72"/>
  <c r="S52" i="72" s="1"/>
  <c r="T52" i="72"/>
  <c r="U52" i="72"/>
  <c r="W52" i="72" s="1"/>
  <c r="V52" i="72"/>
  <c r="Z52" i="72"/>
  <c r="F53" i="72"/>
  <c r="S53" i="72"/>
  <c r="T53" i="72"/>
  <c r="U53" i="72"/>
  <c r="V53" i="72"/>
  <c r="W53" i="72" s="1"/>
  <c r="Z53" i="72"/>
  <c r="F54" i="72"/>
  <c r="T54" i="72" s="1"/>
  <c r="S54" i="72"/>
  <c r="U54" i="72"/>
  <c r="V54" i="72"/>
  <c r="W54" i="72" s="1"/>
  <c r="Z54" i="72"/>
  <c r="F55" i="72"/>
  <c r="S55" i="72"/>
  <c r="T55" i="72"/>
  <c r="U55" i="72"/>
  <c r="V55" i="72"/>
  <c r="W55" i="72"/>
  <c r="Z55" i="72"/>
  <c r="F56" i="72"/>
  <c r="S56" i="72"/>
  <c r="T56" i="72"/>
  <c r="U56" i="72"/>
  <c r="V56" i="72"/>
  <c r="W56" i="72" s="1"/>
  <c r="Z56" i="72"/>
  <c r="F57" i="72"/>
  <c r="S57" i="72" s="1"/>
  <c r="U57" i="72"/>
  <c r="V57" i="72"/>
  <c r="W57" i="72" s="1"/>
  <c r="Z57" i="72"/>
  <c r="F27" i="72"/>
  <c r="S27" i="72" s="1"/>
  <c r="U27" i="72"/>
  <c r="V27" i="72"/>
  <c r="W27" i="72"/>
  <c r="Z27" i="72"/>
  <c r="F28" i="72"/>
  <c r="S28" i="72"/>
  <c r="T28" i="72"/>
  <c r="U28" i="72"/>
  <c r="V28" i="72"/>
  <c r="W28" i="72"/>
  <c r="Z28" i="72"/>
  <c r="F29" i="72"/>
  <c r="S29" i="72" s="1"/>
  <c r="U29" i="72"/>
  <c r="V29" i="72"/>
  <c r="W29" i="72" s="1"/>
  <c r="Z29" i="72"/>
  <c r="F30" i="72"/>
  <c r="S30" i="72" s="1"/>
  <c r="U30" i="72"/>
  <c r="W30" i="72" s="1"/>
  <c r="V30" i="72"/>
  <c r="Z30" i="72"/>
  <c r="F31" i="72"/>
  <c r="T31" i="72" s="1"/>
  <c r="S31" i="72"/>
  <c r="U31" i="72"/>
  <c r="V31" i="72"/>
  <c r="W31" i="72"/>
  <c r="Z31" i="72"/>
  <c r="F32" i="72"/>
  <c r="T32" i="72" s="1"/>
  <c r="S32" i="72"/>
  <c r="U32" i="72"/>
  <c r="W32" i="72" s="1"/>
  <c r="V32" i="72"/>
  <c r="Z32" i="72"/>
  <c r="F33" i="72"/>
  <c r="S33" i="72" s="1"/>
  <c r="T33" i="72"/>
  <c r="U33" i="72"/>
  <c r="W33" i="72" s="1"/>
  <c r="V33" i="72"/>
  <c r="Z33" i="72"/>
  <c r="F34" i="72"/>
  <c r="S34" i="72"/>
  <c r="T34" i="72"/>
  <c r="U34" i="72"/>
  <c r="V34" i="72"/>
  <c r="W34" i="72" s="1"/>
  <c r="Z34" i="72"/>
  <c r="T39" i="84" l="1"/>
  <c r="S39" i="84"/>
  <c r="W39" i="84"/>
  <c r="T40" i="84"/>
  <c r="S40" i="84"/>
  <c r="W40" i="84"/>
  <c r="T41" i="84"/>
  <c r="S41" i="84"/>
  <c r="W41" i="84"/>
  <c r="T42" i="84"/>
  <c r="S42" i="84"/>
  <c r="W42" i="84"/>
  <c r="T43" i="84"/>
  <c r="S43" i="84"/>
  <c r="W43" i="84"/>
  <c r="T44" i="84"/>
  <c r="S44" i="84"/>
  <c r="W44" i="84"/>
  <c r="T45" i="84"/>
  <c r="S45" i="84"/>
  <c r="W45" i="84"/>
  <c r="T46" i="84"/>
  <c r="S46" i="84"/>
  <c r="W46" i="84"/>
  <c r="T50" i="84"/>
  <c r="S50" i="84"/>
  <c r="W50" i="84"/>
  <c r="T51" i="84"/>
  <c r="S51" i="84"/>
  <c r="W51" i="84"/>
  <c r="T52" i="84"/>
  <c r="S52" i="84"/>
  <c r="W52" i="84"/>
  <c r="T53" i="84"/>
  <c r="S53" i="84"/>
  <c r="W53" i="84"/>
  <c r="T54" i="84"/>
  <c r="S54" i="84"/>
  <c r="W54" i="84"/>
  <c r="S91" i="79"/>
  <c r="T57" i="72"/>
  <c r="T86" i="79"/>
  <c r="T91" i="79" s="1"/>
  <c r="T135" i="79"/>
  <c r="T33" i="82"/>
  <c r="T26" i="82"/>
  <c r="T85" i="82"/>
  <c r="T36" i="83"/>
  <c r="T16" i="85"/>
  <c r="T24" i="85" s="1"/>
  <c r="T27" i="103"/>
  <c r="T29" i="72"/>
  <c r="T89" i="79"/>
  <c r="T138" i="79"/>
  <c r="T36" i="82"/>
  <c r="T29" i="82"/>
  <c r="T88" i="82"/>
  <c r="T81" i="82"/>
  <c r="T19" i="85"/>
  <c r="T27" i="106"/>
  <c r="T50" i="111"/>
  <c r="T27" i="82"/>
  <c r="T86" i="82"/>
  <c r="T37" i="83"/>
  <c r="T17" i="85"/>
  <c r="T28" i="103"/>
  <c r="T48" i="111"/>
  <c r="T27" i="72"/>
  <c r="T87" i="79"/>
  <c r="T136" i="79"/>
  <c r="T34" i="82"/>
  <c r="T46" i="111"/>
  <c r="T30" i="72"/>
  <c r="T74" i="72"/>
  <c r="T90" i="79"/>
  <c r="T139" i="79"/>
  <c r="T37" i="82"/>
  <c r="T57" i="82"/>
  <c r="T89" i="82"/>
  <c r="T82" i="82"/>
  <c r="T20" i="85"/>
  <c r="T47" i="91"/>
  <c r="T51" i="111"/>
  <c r="Z2" i="104"/>
  <c r="Z2" i="109"/>
  <c r="Z2" i="103"/>
  <c r="Z2" i="91"/>
  <c r="Z2" i="85"/>
  <c r="Z2" i="84"/>
  <c r="Z2" i="83"/>
  <c r="Z2" i="82"/>
  <c r="Z2" i="79"/>
  <c r="Z2" i="112"/>
  <c r="E9" i="64"/>
  <c r="Z140" i="112"/>
  <c r="V140" i="112"/>
  <c r="W140" i="112" s="1"/>
  <c r="U140" i="112"/>
  <c r="T140" i="112"/>
  <c r="S140" i="112"/>
  <c r="F140" i="112"/>
  <c r="Z139" i="112"/>
  <c r="V139" i="112"/>
  <c r="W139" i="112" s="1"/>
  <c r="U139" i="112"/>
  <c r="F139" i="112"/>
  <c r="S139" i="112" s="1"/>
  <c r="Z138" i="112"/>
  <c r="V138" i="112"/>
  <c r="W138" i="112" s="1"/>
  <c r="U138" i="112"/>
  <c r="F138" i="112"/>
  <c r="T138" i="112" s="1"/>
  <c r="Z137" i="112"/>
  <c r="V137" i="112"/>
  <c r="U137" i="112"/>
  <c r="W137" i="112" s="1"/>
  <c r="T137" i="112"/>
  <c r="S137" i="112"/>
  <c r="F137" i="112"/>
  <c r="Z136" i="112"/>
  <c r="W136" i="112"/>
  <c r="V136" i="112"/>
  <c r="U136" i="112"/>
  <c r="S136" i="112"/>
  <c r="F136" i="112"/>
  <c r="T136" i="112" s="1"/>
  <c r="Z135" i="112"/>
  <c r="V135" i="112"/>
  <c r="W135" i="112" s="1"/>
  <c r="U135" i="112"/>
  <c r="F135" i="112"/>
  <c r="T135" i="112" s="1"/>
  <c r="Z134" i="112"/>
  <c r="V134" i="112"/>
  <c r="U134" i="112"/>
  <c r="W134" i="112" s="1"/>
  <c r="F134" i="112"/>
  <c r="T134" i="112" s="1"/>
  <c r="W133" i="112"/>
  <c r="V133" i="112"/>
  <c r="U133" i="112"/>
  <c r="T133" i="112"/>
  <c r="F133" i="112"/>
  <c r="S133" i="112" s="1"/>
  <c r="Z132" i="112"/>
  <c r="W132" i="112"/>
  <c r="V132" i="112"/>
  <c r="U132" i="112"/>
  <c r="F132" i="112"/>
  <c r="T132" i="112" s="1"/>
  <c r="Z131" i="112"/>
  <c r="V131" i="112"/>
  <c r="W131" i="112" s="1"/>
  <c r="U131" i="112"/>
  <c r="F131" i="112"/>
  <c r="T131" i="112" s="1"/>
  <c r="Z130" i="112"/>
  <c r="V130" i="112"/>
  <c r="W130" i="112" s="1"/>
  <c r="U130" i="112"/>
  <c r="T130" i="112"/>
  <c r="F130" i="112"/>
  <c r="S130" i="112" s="1"/>
  <c r="Z129" i="112"/>
  <c r="V129" i="112"/>
  <c r="W129" i="112" s="1"/>
  <c r="U129" i="112"/>
  <c r="T129" i="112"/>
  <c r="S129" i="112"/>
  <c r="F129" i="112"/>
  <c r="Z128" i="112"/>
  <c r="V128" i="112"/>
  <c r="W128" i="112" s="1"/>
  <c r="U128" i="112"/>
  <c r="T128" i="112"/>
  <c r="S128" i="112"/>
  <c r="F128" i="112"/>
  <c r="Z127" i="112"/>
  <c r="V127" i="112"/>
  <c r="W127" i="112" s="1"/>
  <c r="U127" i="112"/>
  <c r="F127" i="112"/>
  <c r="S127" i="112" s="1"/>
  <c r="V126" i="112"/>
  <c r="W126" i="112" s="1"/>
  <c r="U126" i="112"/>
  <c r="S126" i="112"/>
  <c r="F126" i="112"/>
  <c r="T126" i="112" s="1"/>
  <c r="Z122" i="112"/>
  <c r="V122" i="112"/>
  <c r="W122" i="112" s="1"/>
  <c r="U122" i="112"/>
  <c r="T122" i="112"/>
  <c r="S122" i="112"/>
  <c r="F122" i="112"/>
  <c r="Z121" i="112"/>
  <c r="V121" i="112"/>
  <c r="W121" i="112" s="1"/>
  <c r="U121" i="112"/>
  <c r="F121" i="112"/>
  <c r="S121" i="112" s="1"/>
  <c r="Z120" i="112"/>
  <c r="V120" i="112"/>
  <c r="W120" i="112" s="1"/>
  <c r="U120" i="112"/>
  <c r="S120" i="112"/>
  <c r="F120" i="112"/>
  <c r="T120" i="112" s="1"/>
  <c r="Z119" i="112"/>
  <c r="V119" i="112"/>
  <c r="U119" i="112"/>
  <c r="W119" i="112" s="1"/>
  <c r="T119" i="112"/>
  <c r="S119" i="112"/>
  <c r="F119" i="112"/>
  <c r="Z118" i="112"/>
  <c r="W118" i="112"/>
  <c r="V118" i="112"/>
  <c r="U118" i="112"/>
  <c r="S118" i="112"/>
  <c r="F118" i="112"/>
  <c r="T118" i="112" s="1"/>
  <c r="Z117" i="112"/>
  <c r="V117" i="112"/>
  <c r="W117" i="112" s="1"/>
  <c r="U117" i="112"/>
  <c r="F117" i="112"/>
  <c r="T117" i="112" s="1"/>
  <c r="Z116" i="112"/>
  <c r="V116" i="112"/>
  <c r="U116" i="112"/>
  <c r="W116" i="112" s="1"/>
  <c r="F116" i="112"/>
  <c r="T116" i="112" s="1"/>
  <c r="Z115" i="112"/>
  <c r="W115" i="112"/>
  <c r="V115" i="112"/>
  <c r="U115" i="112"/>
  <c r="T115" i="112"/>
  <c r="F115" i="112"/>
  <c r="S115" i="112" s="1"/>
  <c r="Z107" i="112"/>
  <c r="W107" i="112"/>
  <c r="V107" i="112"/>
  <c r="U107" i="112"/>
  <c r="F107" i="112"/>
  <c r="T107" i="112" s="1"/>
  <c r="Z106" i="112"/>
  <c r="V106" i="112"/>
  <c r="W106" i="112" s="1"/>
  <c r="U106" i="112"/>
  <c r="F106" i="112"/>
  <c r="T106" i="112" s="1"/>
  <c r="Z105" i="112"/>
  <c r="V105" i="112"/>
  <c r="W105" i="112" s="1"/>
  <c r="U105" i="112"/>
  <c r="T105" i="112"/>
  <c r="F105" i="112"/>
  <c r="S105" i="112" s="1"/>
  <c r="Z104" i="112"/>
  <c r="V104" i="112"/>
  <c r="W104" i="112" s="1"/>
  <c r="U104" i="112"/>
  <c r="T104" i="112"/>
  <c r="S104" i="112"/>
  <c r="F104" i="112"/>
  <c r="Z103" i="112"/>
  <c r="V103" i="112"/>
  <c r="W103" i="112" s="1"/>
  <c r="U103" i="112"/>
  <c r="T103" i="112"/>
  <c r="S103" i="112"/>
  <c r="F103" i="112"/>
  <c r="Z102" i="112"/>
  <c r="V102" i="112"/>
  <c r="W102" i="112" s="1"/>
  <c r="U102" i="112"/>
  <c r="F102" i="112"/>
  <c r="S102" i="112" s="1"/>
  <c r="Z101" i="112"/>
  <c r="V101" i="112"/>
  <c r="W101" i="112" s="1"/>
  <c r="U101" i="112"/>
  <c r="S101" i="112"/>
  <c r="F101" i="112"/>
  <c r="T101" i="112" s="1"/>
  <c r="V100" i="112"/>
  <c r="U100" i="112"/>
  <c r="W100" i="112" s="1"/>
  <c r="T100" i="112"/>
  <c r="S100" i="112"/>
  <c r="F100" i="112"/>
  <c r="Z99" i="112"/>
  <c r="W99" i="112"/>
  <c r="V99" i="112"/>
  <c r="U99" i="112"/>
  <c r="S99" i="112"/>
  <c r="F99" i="112"/>
  <c r="T99" i="112" s="1"/>
  <c r="Z98" i="112"/>
  <c r="V98" i="112"/>
  <c r="W98" i="112" s="1"/>
  <c r="U98" i="112"/>
  <c r="F98" i="112"/>
  <c r="T98" i="112" s="1"/>
  <c r="Z97" i="112"/>
  <c r="V97" i="112"/>
  <c r="U97" i="112"/>
  <c r="W97" i="112" s="1"/>
  <c r="F97" i="112"/>
  <c r="T97" i="112" s="1"/>
  <c r="Z96" i="112"/>
  <c r="W96" i="112"/>
  <c r="V96" i="112"/>
  <c r="U96" i="112"/>
  <c r="T96" i="112"/>
  <c r="F96" i="112"/>
  <c r="S96" i="112" s="1"/>
  <c r="Z95" i="112"/>
  <c r="W95" i="112"/>
  <c r="V95" i="112"/>
  <c r="U95" i="112"/>
  <c r="F95" i="112"/>
  <c r="T95" i="112" s="1"/>
  <c r="Z94" i="112"/>
  <c r="V94" i="112"/>
  <c r="W94" i="112" s="1"/>
  <c r="U94" i="112"/>
  <c r="F94" i="112"/>
  <c r="T94" i="112" s="1"/>
  <c r="V93" i="112"/>
  <c r="W93" i="112" s="1"/>
  <c r="U93" i="112"/>
  <c r="T93" i="112"/>
  <c r="F93" i="112"/>
  <c r="S93" i="112" s="1"/>
  <c r="Z89" i="112"/>
  <c r="W89" i="112"/>
  <c r="V89" i="112"/>
  <c r="U89" i="112"/>
  <c r="F89" i="112"/>
  <c r="T89" i="112" s="1"/>
  <c r="Z88" i="112"/>
  <c r="V88" i="112"/>
  <c r="W88" i="112" s="1"/>
  <c r="U88" i="112"/>
  <c r="F88" i="112"/>
  <c r="T88" i="112" s="1"/>
  <c r="Z87" i="112"/>
  <c r="V87" i="112"/>
  <c r="W87" i="112" s="1"/>
  <c r="U87" i="112"/>
  <c r="T87" i="112"/>
  <c r="F87" i="112"/>
  <c r="S87" i="112" s="1"/>
  <c r="Z86" i="112"/>
  <c r="V86" i="112"/>
  <c r="W86" i="112" s="1"/>
  <c r="U86" i="112"/>
  <c r="T86" i="112"/>
  <c r="S86" i="112"/>
  <c r="F86" i="112"/>
  <c r="Z85" i="112"/>
  <c r="V85" i="112"/>
  <c r="W85" i="112" s="1"/>
  <c r="U85" i="112"/>
  <c r="T85" i="112"/>
  <c r="S85" i="112"/>
  <c r="F85" i="112"/>
  <c r="Z84" i="112"/>
  <c r="V84" i="112"/>
  <c r="W84" i="112" s="1"/>
  <c r="U84" i="112"/>
  <c r="F84" i="112"/>
  <c r="T84" i="112" s="1"/>
  <c r="Z83" i="112"/>
  <c r="V83" i="112"/>
  <c r="W83" i="112" s="1"/>
  <c r="U83" i="112"/>
  <c r="T83" i="112"/>
  <c r="S83" i="112"/>
  <c r="F83" i="112"/>
  <c r="Z82" i="112"/>
  <c r="V82" i="112"/>
  <c r="U82" i="112"/>
  <c r="W82" i="112" s="1"/>
  <c r="T82" i="112"/>
  <c r="T90" i="112" s="1"/>
  <c r="S82" i="112"/>
  <c r="F82" i="112"/>
  <c r="Z74" i="112"/>
  <c r="W74" i="112"/>
  <c r="V74" i="112"/>
  <c r="U74" i="112"/>
  <c r="S74" i="112"/>
  <c r="F74" i="112"/>
  <c r="T74" i="112" s="1"/>
  <c r="Z73" i="112"/>
  <c r="V73" i="112"/>
  <c r="W73" i="112" s="1"/>
  <c r="U73" i="112"/>
  <c r="F73" i="112"/>
  <c r="T73" i="112" s="1"/>
  <c r="Z72" i="112"/>
  <c r="V72" i="112"/>
  <c r="U72" i="112"/>
  <c r="W72" i="112" s="1"/>
  <c r="F72" i="112"/>
  <c r="T72" i="112" s="1"/>
  <c r="Z71" i="112"/>
  <c r="W71" i="112"/>
  <c r="V71" i="112"/>
  <c r="U71" i="112"/>
  <c r="T71" i="112"/>
  <c r="F71" i="112"/>
  <c r="S71" i="112" s="1"/>
  <c r="Z70" i="112"/>
  <c r="W70" i="112"/>
  <c r="V70" i="112"/>
  <c r="U70" i="112"/>
  <c r="F70" i="112"/>
  <c r="T70" i="112" s="1"/>
  <c r="Z69" i="112"/>
  <c r="V69" i="112"/>
  <c r="W69" i="112" s="1"/>
  <c r="U69" i="112"/>
  <c r="F69" i="112"/>
  <c r="T69" i="112" s="1"/>
  <c r="Z68" i="112"/>
  <c r="V68" i="112"/>
  <c r="W68" i="112" s="1"/>
  <c r="U68" i="112"/>
  <c r="T68" i="112"/>
  <c r="F68" i="112"/>
  <c r="S68" i="112" s="1"/>
  <c r="V67" i="112"/>
  <c r="W67" i="112" s="1"/>
  <c r="U67" i="112"/>
  <c r="T67" i="112"/>
  <c r="S67" i="112"/>
  <c r="F67" i="112"/>
  <c r="Z66" i="112"/>
  <c r="V66" i="112"/>
  <c r="W66" i="112" s="1"/>
  <c r="U66" i="112"/>
  <c r="S66" i="112"/>
  <c r="F66" i="112"/>
  <c r="T66" i="112" s="1"/>
  <c r="Z65" i="112"/>
  <c r="V65" i="112"/>
  <c r="W65" i="112" s="1"/>
  <c r="U65" i="112"/>
  <c r="F65" i="112"/>
  <c r="S65" i="112" s="1"/>
  <c r="Z64" i="112"/>
  <c r="V64" i="112"/>
  <c r="W64" i="112" s="1"/>
  <c r="U64" i="112"/>
  <c r="T64" i="112"/>
  <c r="S64" i="112"/>
  <c r="F64" i="112"/>
  <c r="Z63" i="112"/>
  <c r="V63" i="112"/>
  <c r="U63" i="112"/>
  <c r="W63" i="112" s="1"/>
  <c r="T63" i="112"/>
  <c r="S63" i="112"/>
  <c r="F63" i="112"/>
  <c r="Z62" i="112"/>
  <c r="W62" i="112"/>
  <c r="V62" i="112"/>
  <c r="U62" i="112"/>
  <c r="S62" i="112"/>
  <c r="F62" i="112"/>
  <c r="T62" i="112" s="1"/>
  <c r="Z61" i="112"/>
  <c r="V61" i="112"/>
  <c r="W61" i="112" s="1"/>
  <c r="U61" i="112"/>
  <c r="F61" i="112"/>
  <c r="T61" i="112" s="1"/>
  <c r="V60" i="112"/>
  <c r="U60" i="112"/>
  <c r="W60" i="112" s="1"/>
  <c r="F60" i="112"/>
  <c r="T60" i="112" s="1"/>
  <c r="Z56" i="112"/>
  <c r="W56" i="112"/>
  <c r="V56" i="112"/>
  <c r="U56" i="112"/>
  <c r="S56" i="112"/>
  <c r="F56" i="112"/>
  <c r="T56" i="112" s="1"/>
  <c r="Z55" i="112"/>
  <c r="V55" i="112"/>
  <c r="W55" i="112" s="1"/>
  <c r="U55" i="112"/>
  <c r="F55" i="112"/>
  <c r="T55" i="112" s="1"/>
  <c r="Z54" i="112"/>
  <c r="V54" i="112"/>
  <c r="U54" i="112"/>
  <c r="W54" i="112" s="1"/>
  <c r="F54" i="112"/>
  <c r="T54" i="112" s="1"/>
  <c r="Z53" i="112"/>
  <c r="W53" i="112"/>
  <c r="V53" i="112"/>
  <c r="U53" i="112"/>
  <c r="T53" i="112"/>
  <c r="F53" i="112"/>
  <c r="S53" i="112" s="1"/>
  <c r="Z52" i="112"/>
  <c r="W52" i="112"/>
  <c r="V52" i="112"/>
  <c r="U52" i="112"/>
  <c r="F52" i="112"/>
  <c r="T52" i="112" s="1"/>
  <c r="Z51" i="112"/>
  <c r="V51" i="112"/>
  <c r="W51" i="112" s="1"/>
  <c r="U51" i="112"/>
  <c r="F51" i="112"/>
  <c r="T51" i="112" s="1"/>
  <c r="Z50" i="112"/>
  <c r="V50" i="112"/>
  <c r="W50" i="112" s="1"/>
  <c r="U50" i="112"/>
  <c r="T50" i="112"/>
  <c r="F50" i="112"/>
  <c r="S50" i="112" s="1"/>
  <c r="Z49" i="112"/>
  <c r="V49" i="112"/>
  <c r="W49" i="112" s="1"/>
  <c r="U49" i="112"/>
  <c r="T49" i="112"/>
  <c r="S49" i="112"/>
  <c r="F49" i="112"/>
  <c r="Z41" i="112"/>
  <c r="V41" i="112"/>
  <c r="W41" i="112" s="1"/>
  <c r="U41" i="112"/>
  <c r="S41" i="112"/>
  <c r="F41" i="112"/>
  <c r="T41" i="112" s="1"/>
  <c r="Z40" i="112"/>
  <c r="V40" i="112"/>
  <c r="W40" i="112" s="1"/>
  <c r="U40" i="112"/>
  <c r="F40" i="112"/>
  <c r="S40" i="112" s="1"/>
  <c r="Z39" i="112"/>
  <c r="V39" i="112"/>
  <c r="W39" i="112" s="1"/>
  <c r="U39" i="112"/>
  <c r="T39" i="112"/>
  <c r="S39" i="112"/>
  <c r="F39" i="112"/>
  <c r="Z38" i="112"/>
  <c r="V38" i="112"/>
  <c r="U38" i="112"/>
  <c r="W38" i="112" s="1"/>
  <c r="T38" i="112"/>
  <c r="S38" i="112"/>
  <c r="F38" i="112"/>
  <c r="Z37" i="112"/>
  <c r="W37" i="112"/>
  <c r="V37" i="112"/>
  <c r="U37" i="112"/>
  <c r="S37" i="112"/>
  <c r="F37" i="112"/>
  <c r="T37" i="112" s="1"/>
  <c r="Z36" i="112"/>
  <c r="V36" i="112"/>
  <c r="W36" i="112" s="1"/>
  <c r="U36" i="112"/>
  <c r="F36" i="112"/>
  <c r="T36" i="112" s="1"/>
  <c r="Z35" i="112"/>
  <c r="V35" i="112"/>
  <c r="U35" i="112"/>
  <c r="W35" i="112" s="1"/>
  <c r="F35" i="112"/>
  <c r="T35" i="112" s="1"/>
  <c r="Z34" i="112"/>
  <c r="W34" i="112"/>
  <c r="V34" i="112"/>
  <c r="U34" i="112"/>
  <c r="T34" i="112"/>
  <c r="F34" i="112"/>
  <c r="S34" i="112" s="1"/>
  <c r="Z33" i="112"/>
  <c r="W33" i="112"/>
  <c r="V33" i="112"/>
  <c r="U33" i="112"/>
  <c r="F33" i="112"/>
  <c r="T33" i="112" s="1"/>
  <c r="Z32" i="112"/>
  <c r="V32" i="112"/>
  <c r="W32" i="112" s="1"/>
  <c r="U32" i="112"/>
  <c r="F32" i="112"/>
  <c r="T32" i="112" s="1"/>
  <c r="Z31" i="112"/>
  <c r="V31" i="112"/>
  <c r="W31" i="112" s="1"/>
  <c r="U31" i="112"/>
  <c r="T31" i="112"/>
  <c r="S31" i="112"/>
  <c r="F31" i="112"/>
  <c r="Z30" i="112"/>
  <c r="V30" i="112"/>
  <c r="W30" i="112" s="1"/>
  <c r="U30" i="112"/>
  <c r="T30" i="112"/>
  <c r="S30" i="112"/>
  <c r="F30" i="112"/>
  <c r="Z29" i="112"/>
  <c r="V29" i="112"/>
  <c r="W29" i="112" s="1"/>
  <c r="U29" i="112"/>
  <c r="S29" i="112"/>
  <c r="F29" i="112"/>
  <c r="T29" i="112" s="1"/>
  <c r="Z28" i="112"/>
  <c r="V28" i="112"/>
  <c r="W28" i="112" s="1"/>
  <c r="U28" i="112"/>
  <c r="F28" i="112"/>
  <c r="T28" i="112" s="1"/>
  <c r="Z27" i="112"/>
  <c r="V27" i="112"/>
  <c r="U27" i="112"/>
  <c r="W27" i="112" s="1"/>
  <c r="T27" i="112"/>
  <c r="S27" i="112"/>
  <c r="F27" i="112"/>
  <c r="Z23" i="112"/>
  <c r="V23" i="112"/>
  <c r="W23" i="112" s="1"/>
  <c r="U23" i="112"/>
  <c r="S23" i="112"/>
  <c r="F23" i="112"/>
  <c r="T23" i="112" s="1"/>
  <c r="Z22" i="112"/>
  <c r="V22" i="112"/>
  <c r="W22" i="112" s="1"/>
  <c r="U22" i="112"/>
  <c r="F22" i="112"/>
  <c r="S22" i="112" s="1"/>
  <c r="Z21" i="112"/>
  <c r="V21" i="112"/>
  <c r="U21" i="112"/>
  <c r="W21" i="112" s="1"/>
  <c r="T21" i="112"/>
  <c r="S21" i="112"/>
  <c r="F21" i="112"/>
  <c r="Z20" i="112"/>
  <c r="V20" i="112"/>
  <c r="U20" i="112"/>
  <c r="W20" i="112" s="1"/>
  <c r="T20" i="112"/>
  <c r="S20" i="112"/>
  <c r="F20" i="112"/>
  <c r="Z19" i="112"/>
  <c r="W19" i="112"/>
  <c r="V19" i="112"/>
  <c r="U19" i="112"/>
  <c r="S19" i="112"/>
  <c r="F19" i="112"/>
  <c r="T19" i="112" s="1"/>
  <c r="Z18" i="112"/>
  <c r="V18" i="112"/>
  <c r="W18" i="112" s="1"/>
  <c r="U18" i="112"/>
  <c r="F18" i="112"/>
  <c r="T18" i="112" s="1"/>
  <c r="Z17" i="112"/>
  <c r="V17" i="112"/>
  <c r="U17" i="112"/>
  <c r="W17" i="112" s="1"/>
  <c r="F17" i="112"/>
  <c r="T17" i="112" s="1"/>
  <c r="Z16" i="112"/>
  <c r="W16" i="112"/>
  <c r="V16" i="112"/>
  <c r="U16" i="112"/>
  <c r="T16" i="112"/>
  <c r="S16" i="112"/>
  <c r="F16" i="112"/>
  <c r="E7" i="112"/>
  <c r="Z23" i="104"/>
  <c r="V23" i="104"/>
  <c r="U23" i="104"/>
  <c r="W23" i="104" s="1"/>
  <c r="F23" i="104"/>
  <c r="T23" i="104" s="1"/>
  <c r="Z22" i="104"/>
  <c r="W22" i="104"/>
  <c r="V22" i="104"/>
  <c r="U22" i="104"/>
  <c r="T22" i="104"/>
  <c r="F22" i="104"/>
  <c r="S22" i="104" s="1"/>
  <c r="Z21" i="104"/>
  <c r="V21" i="104"/>
  <c r="W21" i="104" s="1"/>
  <c r="U21" i="104"/>
  <c r="F21" i="104"/>
  <c r="T21" i="104" s="1"/>
  <c r="Z20" i="104"/>
  <c r="V20" i="104"/>
  <c r="U20" i="104"/>
  <c r="F20" i="104"/>
  <c r="T20" i="104" s="1"/>
  <c r="Z19" i="104"/>
  <c r="V19" i="104"/>
  <c r="U19" i="104"/>
  <c r="F19" i="104"/>
  <c r="S19" i="104" s="1"/>
  <c r="Z18" i="104"/>
  <c r="V18" i="104"/>
  <c r="U18" i="104"/>
  <c r="F18" i="104"/>
  <c r="T18" i="104" s="1"/>
  <c r="Z17" i="104"/>
  <c r="V17" i="104"/>
  <c r="U17" i="104"/>
  <c r="F17" i="104"/>
  <c r="T17" i="104" s="1"/>
  <c r="Z16" i="104"/>
  <c r="V16" i="104"/>
  <c r="U16" i="104"/>
  <c r="F16" i="104"/>
  <c r="T16" i="104" s="1"/>
  <c r="E7" i="104"/>
  <c r="Z22" i="109"/>
  <c r="V22" i="109"/>
  <c r="U22" i="109"/>
  <c r="W22" i="109" s="1"/>
  <c r="F22" i="109"/>
  <c r="T22" i="109" s="1"/>
  <c r="Z21" i="109"/>
  <c r="V21" i="109"/>
  <c r="U21" i="109"/>
  <c r="W21" i="109" s="1"/>
  <c r="F21" i="109"/>
  <c r="T21" i="109" s="1"/>
  <c r="Z20" i="109"/>
  <c r="V20" i="109"/>
  <c r="W20" i="109" s="1"/>
  <c r="U20" i="109"/>
  <c r="F20" i="109"/>
  <c r="T20" i="109" s="1"/>
  <c r="Z19" i="109"/>
  <c r="V19" i="109"/>
  <c r="U19" i="109"/>
  <c r="W19" i="109" s="1"/>
  <c r="F19" i="109"/>
  <c r="T19" i="109" s="1"/>
  <c r="Z18" i="109"/>
  <c r="V18" i="109"/>
  <c r="U18" i="109"/>
  <c r="W18" i="109" s="1"/>
  <c r="F18" i="109"/>
  <c r="T18" i="109" s="1"/>
  <c r="Z17" i="109"/>
  <c r="V17" i="109"/>
  <c r="U17" i="109"/>
  <c r="W17" i="109" s="1"/>
  <c r="F17" i="109"/>
  <c r="T17" i="109" s="1"/>
  <c r="Z16" i="109"/>
  <c r="V16" i="109"/>
  <c r="W16" i="109" s="1"/>
  <c r="U16" i="109"/>
  <c r="F16" i="109"/>
  <c r="T16" i="109" s="1"/>
  <c r="E7" i="109"/>
  <c r="Z22" i="103"/>
  <c r="V22" i="103"/>
  <c r="U22" i="103"/>
  <c r="F22" i="103"/>
  <c r="Z21" i="103"/>
  <c r="V21" i="103"/>
  <c r="U21" i="103"/>
  <c r="F21" i="103"/>
  <c r="T21" i="103" s="1"/>
  <c r="Z20" i="103"/>
  <c r="W20" i="103"/>
  <c r="V20" i="103"/>
  <c r="U20" i="103"/>
  <c r="S20" i="103"/>
  <c r="F20" i="103"/>
  <c r="T20" i="103" s="1"/>
  <c r="Z19" i="103"/>
  <c r="V19" i="103"/>
  <c r="W19" i="103" s="1"/>
  <c r="U19" i="103"/>
  <c r="T19" i="103"/>
  <c r="S19" i="103"/>
  <c r="F19" i="103"/>
  <c r="Z18" i="103"/>
  <c r="V18" i="103"/>
  <c r="U18" i="103"/>
  <c r="W18" i="103" s="1"/>
  <c r="F18" i="103"/>
  <c r="Z17" i="103"/>
  <c r="V17" i="103"/>
  <c r="U17" i="103"/>
  <c r="F17" i="103"/>
  <c r="T17" i="103" s="1"/>
  <c r="Z16" i="103"/>
  <c r="V16" i="103"/>
  <c r="U16" i="103"/>
  <c r="W16" i="103" s="1"/>
  <c r="S16" i="103"/>
  <c r="F16" i="103"/>
  <c r="T16" i="103" s="1"/>
  <c r="E7" i="103"/>
  <c r="Z78" i="91"/>
  <c r="V78" i="91"/>
  <c r="W78" i="91" s="1"/>
  <c r="U78" i="91"/>
  <c r="F78" i="91"/>
  <c r="T78" i="91" s="1"/>
  <c r="Z77" i="91"/>
  <c r="V77" i="91"/>
  <c r="U77" i="91"/>
  <c r="T77" i="91"/>
  <c r="F77" i="91"/>
  <c r="S77" i="91" s="1"/>
  <c r="Z76" i="91"/>
  <c r="W76" i="91"/>
  <c r="V76" i="91"/>
  <c r="U76" i="91"/>
  <c r="T76" i="91"/>
  <c r="S76" i="91"/>
  <c r="F76" i="91"/>
  <c r="Z75" i="91"/>
  <c r="V75" i="91"/>
  <c r="U75" i="91"/>
  <c r="F75" i="91"/>
  <c r="T75" i="91" s="1"/>
  <c r="Z74" i="91"/>
  <c r="V74" i="91"/>
  <c r="W74" i="91" s="1"/>
  <c r="U74" i="91"/>
  <c r="F74" i="91"/>
  <c r="S74" i="91" s="1"/>
  <c r="Z73" i="91"/>
  <c r="V73" i="91"/>
  <c r="U73" i="91"/>
  <c r="F73" i="91"/>
  <c r="T73" i="91" s="1"/>
  <c r="Z72" i="91"/>
  <c r="V72" i="91"/>
  <c r="U72" i="91"/>
  <c r="S72" i="91"/>
  <c r="F72" i="91"/>
  <c r="T72" i="91" s="1"/>
  <c r="Z71" i="91"/>
  <c r="W71" i="91"/>
  <c r="V71" i="91"/>
  <c r="U71" i="91"/>
  <c r="F71" i="91"/>
  <c r="T71" i="91" s="1"/>
  <c r="Z63" i="91"/>
  <c r="V63" i="91"/>
  <c r="U63" i="91"/>
  <c r="F63" i="91"/>
  <c r="T63" i="91" s="1"/>
  <c r="Z62" i="91"/>
  <c r="V62" i="91"/>
  <c r="U62" i="91"/>
  <c r="F62" i="91"/>
  <c r="T62" i="91" s="1"/>
  <c r="Z61" i="91"/>
  <c r="V61" i="91"/>
  <c r="W61" i="91" s="1"/>
  <c r="U61" i="91"/>
  <c r="F61" i="91"/>
  <c r="T61" i="91" s="1"/>
  <c r="Z60" i="91"/>
  <c r="V60" i="91"/>
  <c r="U60" i="91"/>
  <c r="F60" i="91"/>
  <c r="T60" i="91" s="1"/>
  <c r="Z59" i="91"/>
  <c r="V59" i="91"/>
  <c r="U59" i="91"/>
  <c r="W59" i="91" s="1"/>
  <c r="F59" i="91"/>
  <c r="T59" i="91" s="1"/>
  <c r="Z58" i="91"/>
  <c r="V58" i="91"/>
  <c r="U58" i="91"/>
  <c r="F58" i="91"/>
  <c r="T58" i="91" s="1"/>
  <c r="Z57" i="91"/>
  <c r="V57" i="91"/>
  <c r="U57" i="91"/>
  <c r="W57" i="91" s="1"/>
  <c r="F57" i="91"/>
  <c r="S57" i="91" s="1"/>
  <c r="Z56" i="91"/>
  <c r="V56" i="91"/>
  <c r="W56" i="91" s="1"/>
  <c r="U56" i="91"/>
  <c r="F56" i="91"/>
  <c r="T56" i="91" s="1"/>
  <c r="Z43" i="91"/>
  <c r="V43" i="91"/>
  <c r="W43" i="91" s="1"/>
  <c r="U43" i="91"/>
  <c r="F43" i="91"/>
  <c r="S43" i="91" s="1"/>
  <c r="Z42" i="91"/>
  <c r="V42" i="91"/>
  <c r="U42" i="91"/>
  <c r="W42" i="91" s="1"/>
  <c r="F42" i="91"/>
  <c r="S42" i="91" s="1"/>
  <c r="Z41" i="91"/>
  <c r="V41" i="91"/>
  <c r="U41" i="91"/>
  <c r="T41" i="91"/>
  <c r="S41" i="91"/>
  <c r="F41" i="91"/>
  <c r="Z40" i="91"/>
  <c r="V40" i="91"/>
  <c r="W40" i="91" s="1"/>
  <c r="U40" i="91"/>
  <c r="F40" i="91"/>
  <c r="S40" i="91" s="1"/>
  <c r="Z39" i="91"/>
  <c r="V39" i="91"/>
  <c r="U39" i="91"/>
  <c r="F39" i="91"/>
  <c r="T39" i="91" s="1"/>
  <c r="Z38" i="91"/>
  <c r="V38" i="91"/>
  <c r="U38" i="91"/>
  <c r="F38" i="91"/>
  <c r="T38" i="91" s="1"/>
  <c r="Z37" i="91"/>
  <c r="V37" i="91"/>
  <c r="U37" i="91"/>
  <c r="W37" i="91" s="1"/>
  <c r="S37" i="91"/>
  <c r="F37" i="91"/>
  <c r="T37" i="91" s="1"/>
  <c r="Z36" i="91"/>
  <c r="V36" i="91"/>
  <c r="W36" i="91" s="1"/>
  <c r="U36" i="91"/>
  <c r="F36" i="91"/>
  <c r="T36" i="91" s="1"/>
  <c r="Z23" i="91"/>
  <c r="V23" i="91"/>
  <c r="U23" i="91"/>
  <c r="F23" i="91"/>
  <c r="T23" i="91" s="1"/>
  <c r="Z22" i="91"/>
  <c r="V22" i="91"/>
  <c r="U22" i="91"/>
  <c r="F22" i="91"/>
  <c r="T22" i="91" s="1"/>
  <c r="Z21" i="91"/>
  <c r="V21" i="91"/>
  <c r="W21" i="91" s="1"/>
  <c r="U21" i="91"/>
  <c r="F21" i="91"/>
  <c r="T21" i="91" s="1"/>
  <c r="Z20" i="91"/>
  <c r="W20" i="91"/>
  <c r="V20" i="91"/>
  <c r="U20" i="91"/>
  <c r="F20" i="91"/>
  <c r="T20" i="91" s="1"/>
  <c r="Z19" i="91"/>
  <c r="V19" i="91"/>
  <c r="U19" i="91"/>
  <c r="F19" i="91"/>
  <c r="S19" i="91" s="1"/>
  <c r="Z18" i="91"/>
  <c r="V18" i="91"/>
  <c r="W18" i="91" s="1"/>
  <c r="U18" i="91"/>
  <c r="T18" i="91"/>
  <c r="F18" i="91"/>
  <c r="S18" i="91" s="1"/>
  <c r="Z17" i="91"/>
  <c r="V17" i="91"/>
  <c r="U17" i="91"/>
  <c r="S17" i="91"/>
  <c r="F17" i="91"/>
  <c r="T17" i="91" s="1"/>
  <c r="Z16" i="91"/>
  <c r="V16" i="91"/>
  <c r="W16" i="91" s="1"/>
  <c r="U16" i="91"/>
  <c r="F16" i="91"/>
  <c r="S16" i="91" s="1"/>
  <c r="E7" i="91"/>
  <c r="W28" i="85"/>
  <c r="V28" i="85"/>
  <c r="U28" i="85"/>
  <c r="T28" i="85"/>
  <c r="S28" i="85"/>
  <c r="F28" i="85"/>
  <c r="W27" i="85"/>
  <c r="V27" i="85"/>
  <c r="U27" i="85"/>
  <c r="S27" i="85"/>
  <c r="F27" i="85"/>
  <c r="T27" i="85" s="1"/>
  <c r="E7" i="85"/>
  <c r="Z31" i="84"/>
  <c r="W31" i="84"/>
  <c r="V31" i="84"/>
  <c r="U31" i="84"/>
  <c r="S31" i="84"/>
  <c r="F31" i="84"/>
  <c r="T31" i="84" s="1"/>
  <c r="Z30" i="84"/>
  <c r="W30" i="84"/>
  <c r="V30" i="84"/>
  <c r="U30" i="84"/>
  <c r="F30" i="84"/>
  <c r="S30" i="84" s="1"/>
  <c r="Z29" i="84"/>
  <c r="V29" i="84"/>
  <c r="W29" i="84" s="1"/>
  <c r="U29" i="84"/>
  <c r="F29" i="84"/>
  <c r="T29" i="84" s="1"/>
  <c r="Z28" i="84"/>
  <c r="V28" i="84"/>
  <c r="U28" i="84"/>
  <c r="F28" i="84"/>
  <c r="S28" i="84" s="1"/>
  <c r="V27" i="84"/>
  <c r="W27" i="84" s="1"/>
  <c r="U27" i="84"/>
  <c r="T27" i="84"/>
  <c r="S27" i="84"/>
  <c r="F27" i="84"/>
  <c r="Z23" i="84"/>
  <c r="V23" i="84"/>
  <c r="W23" i="84" s="1"/>
  <c r="U23" i="84"/>
  <c r="F23" i="84"/>
  <c r="T23" i="84" s="1"/>
  <c r="Z22" i="84"/>
  <c r="V22" i="84"/>
  <c r="W22" i="84" s="1"/>
  <c r="U22" i="84"/>
  <c r="T22" i="84"/>
  <c r="S22" i="84"/>
  <c r="F22" i="84"/>
  <c r="Z21" i="84"/>
  <c r="V21" i="84"/>
  <c r="W21" i="84" s="1"/>
  <c r="U21" i="84"/>
  <c r="T21" i="84"/>
  <c r="S21" i="84"/>
  <c r="F21" i="84"/>
  <c r="Z20" i="84"/>
  <c r="V20" i="84"/>
  <c r="U20" i="84"/>
  <c r="W20" i="84" s="1"/>
  <c r="T20" i="84"/>
  <c r="S20" i="84"/>
  <c r="F20" i="84"/>
  <c r="Z19" i="84"/>
  <c r="V19" i="84"/>
  <c r="W19" i="84" s="1"/>
  <c r="U19" i="84"/>
  <c r="F19" i="84"/>
  <c r="T19" i="84" s="1"/>
  <c r="Z18" i="84"/>
  <c r="W18" i="84"/>
  <c r="V18" i="84"/>
  <c r="U18" i="84"/>
  <c r="S18" i="84"/>
  <c r="F18" i="84"/>
  <c r="T18" i="84" s="1"/>
  <c r="Z17" i="84"/>
  <c r="W17" i="84"/>
  <c r="V17" i="84"/>
  <c r="U17" i="84"/>
  <c r="F17" i="84"/>
  <c r="S17" i="84" s="1"/>
  <c r="Z16" i="84"/>
  <c r="V16" i="84"/>
  <c r="U16" i="84"/>
  <c r="W16" i="84" s="1"/>
  <c r="F16" i="84"/>
  <c r="T16" i="84" s="1"/>
  <c r="E7" i="84"/>
  <c r="Z23" i="83"/>
  <c r="W23" i="83"/>
  <c r="V23" i="83"/>
  <c r="U23" i="83"/>
  <c r="T23" i="83"/>
  <c r="F23" i="83"/>
  <c r="S23" i="83" s="1"/>
  <c r="Z22" i="83"/>
  <c r="V22" i="83"/>
  <c r="W22" i="83" s="1"/>
  <c r="U22" i="83"/>
  <c r="T22" i="83"/>
  <c r="F22" i="83"/>
  <c r="S22" i="83" s="1"/>
  <c r="Z21" i="83"/>
  <c r="V21" i="83"/>
  <c r="W21" i="83" s="1"/>
  <c r="U21" i="83"/>
  <c r="F21" i="83"/>
  <c r="S21" i="83" s="1"/>
  <c r="Z20" i="83"/>
  <c r="V20" i="83"/>
  <c r="W20" i="83" s="1"/>
  <c r="U20" i="83"/>
  <c r="F20" i="83"/>
  <c r="T20" i="83" s="1"/>
  <c r="Z19" i="83"/>
  <c r="V19" i="83"/>
  <c r="W19" i="83" s="1"/>
  <c r="U19" i="83"/>
  <c r="F19" i="83"/>
  <c r="S19" i="83" s="1"/>
  <c r="Z18" i="83"/>
  <c r="V18" i="83"/>
  <c r="U18" i="83"/>
  <c r="T18" i="83"/>
  <c r="F18" i="83"/>
  <c r="S18" i="83" s="1"/>
  <c r="Z17" i="83"/>
  <c r="V17" i="83"/>
  <c r="W17" i="83" s="1"/>
  <c r="U17" i="83"/>
  <c r="T17" i="83"/>
  <c r="S17" i="83"/>
  <c r="F17" i="83"/>
  <c r="Z16" i="83"/>
  <c r="W16" i="83"/>
  <c r="V16" i="83"/>
  <c r="U16" i="83"/>
  <c r="F16" i="83"/>
  <c r="T16" i="83" s="1"/>
  <c r="E7" i="83"/>
  <c r="S22" i="109" l="1"/>
  <c r="S18" i="109"/>
  <c r="T22" i="103"/>
  <c r="S22" i="103"/>
  <c r="W22" i="103"/>
  <c r="W21" i="103"/>
  <c r="T18" i="103"/>
  <c r="S18" i="103"/>
  <c r="W47" i="84"/>
  <c r="S47" i="84"/>
  <c r="T47" i="84"/>
  <c r="S22" i="91"/>
  <c r="W57" i="112"/>
  <c r="W24" i="112"/>
  <c r="T57" i="112"/>
  <c r="W123" i="112"/>
  <c r="W90" i="112"/>
  <c r="S28" i="112"/>
  <c r="S84" i="112"/>
  <c r="S17" i="112"/>
  <c r="S24" i="112" s="1"/>
  <c r="T22" i="112"/>
  <c r="T24" i="112" s="1"/>
  <c r="S35" i="112"/>
  <c r="T40" i="112"/>
  <c r="S54" i="112"/>
  <c r="S60" i="112"/>
  <c r="T65" i="112"/>
  <c r="S72" i="112"/>
  <c r="S97" i="112"/>
  <c r="T102" i="112"/>
  <c r="S116" i="112"/>
  <c r="S123" i="112" s="1"/>
  <c r="T121" i="112"/>
  <c r="T123" i="112" s="1"/>
  <c r="T127" i="112"/>
  <c r="S134" i="112"/>
  <c r="T139" i="112"/>
  <c r="S70" i="112"/>
  <c r="S52" i="112"/>
  <c r="S33" i="112"/>
  <c r="S32" i="112"/>
  <c r="S51" i="112"/>
  <c r="S57" i="112" s="1"/>
  <c r="S69" i="112"/>
  <c r="S88" i="112"/>
  <c r="S90" i="112" s="1"/>
  <c r="S94" i="112"/>
  <c r="S106" i="112"/>
  <c r="S131" i="112"/>
  <c r="S138" i="112"/>
  <c r="S132" i="112"/>
  <c r="S95" i="112"/>
  <c r="S107" i="112"/>
  <c r="S18" i="112"/>
  <c r="S36" i="112"/>
  <c r="S55" i="112"/>
  <c r="S61" i="112"/>
  <c r="S73" i="112"/>
  <c r="S98" i="112"/>
  <c r="S117" i="112"/>
  <c r="S135" i="112"/>
  <c r="S89" i="112"/>
  <c r="W20" i="104"/>
  <c r="T19" i="104"/>
  <c r="T24" i="104" s="1"/>
  <c r="W19" i="104"/>
  <c r="S18" i="104"/>
  <c r="W18" i="104"/>
  <c r="S17" i="104"/>
  <c r="W17" i="104"/>
  <c r="W16" i="104"/>
  <c r="W24" i="104" s="1"/>
  <c r="S16" i="104"/>
  <c r="W23" i="109"/>
  <c r="S21" i="104"/>
  <c r="S24" i="104" s="1"/>
  <c r="S23" i="104"/>
  <c r="S20" i="104"/>
  <c r="T23" i="109"/>
  <c r="S17" i="109"/>
  <c r="S20" i="109"/>
  <c r="S19" i="109"/>
  <c r="S21" i="109"/>
  <c r="S16" i="109"/>
  <c r="S17" i="103"/>
  <c r="W17" i="103"/>
  <c r="T23" i="103"/>
  <c r="W23" i="103"/>
  <c r="S21" i="103"/>
  <c r="S23" i="103" s="1"/>
  <c r="S39" i="91"/>
  <c r="W63" i="91"/>
  <c r="W72" i="91"/>
  <c r="W23" i="91"/>
  <c r="W41" i="91"/>
  <c r="S75" i="91"/>
  <c r="W39" i="91"/>
  <c r="S60" i="91"/>
  <c r="S71" i="91"/>
  <c r="S73" i="91"/>
  <c r="T42" i="91"/>
  <c r="S62" i="91"/>
  <c r="W75" i="91"/>
  <c r="W77" i="91"/>
  <c r="S58" i="91"/>
  <c r="W19" i="91"/>
  <c r="W60" i="91"/>
  <c r="W62" i="91"/>
  <c r="W73" i="91"/>
  <c r="W79" i="91" s="1"/>
  <c r="W58" i="91"/>
  <c r="W64" i="91" s="1"/>
  <c r="S36" i="91"/>
  <c r="W38" i="91"/>
  <c r="S61" i="91"/>
  <c r="S63" i="91"/>
  <c r="W17" i="91"/>
  <c r="W22" i="91"/>
  <c r="W24" i="91" s="1"/>
  <c r="W44" i="91"/>
  <c r="T79" i="91"/>
  <c r="S79" i="91"/>
  <c r="S21" i="91"/>
  <c r="T57" i="91"/>
  <c r="T64" i="91" s="1"/>
  <c r="T16" i="91"/>
  <c r="S23" i="91"/>
  <c r="T40" i="91"/>
  <c r="S59" i="91"/>
  <c r="T74" i="91"/>
  <c r="T19" i="91"/>
  <c r="T24" i="91" s="1"/>
  <c r="S38" i="91"/>
  <c r="S44" i="91" s="1"/>
  <c r="T43" i="91"/>
  <c r="S20" i="91"/>
  <c r="S24" i="91" s="1"/>
  <c r="S56" i="91"/>
  <c r="S78" i="91"/>
  <c r="T28" i="84"/>
  <c r="W28" i="84"/>
  <c r="T24" i="84"/>
  <c r="W24" i="84"/>
  <c r="T17" i="84"/>
  <c r="T30" i="84"/>
  <c r="S19" i="84"/>
  <c r="S29" i="84"/>
  <c r="S16" i="84"/>
  <c r="S23" i="84"/>
  <c r="S20" i="83"/>
  <c r="W18" i="83"/>
  <c r="W24" i="83"/>
  <c r="S16" i="83"/>
  <c r="S24" i="83" s="1"/>
  <c r="T21" i="83"/>
  <c r="T19" i="83"/>
  <c r="T24" i="83" s="1"/>
  <c r="S23" i="109" l="1"/>
  <c r="T44" i="91"/>
  <c r="S64" i="91"/>
  <c r="S24" i="84"/>
  <c r="Z131" i="82" l="1"/>
  <c r="V131" i="82"/>
  <c r="W131" i="82" s="1"/>
  <c r="U131" i="82"/>
  <c r="F131" i="82"/>
  <c r="T131" i="82" s="1"/>
  <c r="Z130" i="82"/>
  <c r="W130" i="82"/>
  <c r="V130" i="82"/>
  <c r="U130" i="82"/>
  <c r="F130" i="82"/>
  <c r="T130" i="82" s="1"/>
  <c r="Z129" i="82"/>
  <c r="V129" i="82"/>
  <c r="W129" i="82" s="1"/>
  <c r="U129" i="82"/>
  <c r="S129" i="82"/>
  <c r="F129" i="82"/>
  <c r="T129" i="82" s="1"/>
  <c r="Z128" i="82"/>
  <c r="W128" i="82"/>
  <c r="V128" i="82"/>
  <c r="U128" i="82"/>
  <c r="F128" i="82"/>
  <c r="T128" i="82" s="1"/>
  <c r="Z127" i="82"/>
  <c r="V127" i="82"/>
  <c r="W127" i="82" s="1"/>
  <c r="U127" i="82"/>
  <c r="T127" i="82"/>
  <c r="S127" i="82"/>
  <c r="F127" i="82"/>
  <c r="Z126" i="82"/>
  <c r="V126" i="82"/>
  <c r="W126" i="82" s="1"/>
  <c r="U126" i="82"/>
  <c r="S126" i="82"/>
  <c r="F126" i="82"/>
  <c r="T126" i="82" s="1"/>
  <c r="Z125" i="82"/>
  <c r="W125" i="82"/>
  <c r="V125" i="82"/>
  <c r="U125" i="82"/>
  <c r="T125" i="82"/>
  <c r="T132" i="82" s="1"/>
  <c r="S125" i="82"/>
  <c r="F125" i="82"/>
  <c r="Z117" i="82"/>
  <c r="V117" i="82"/>
  <c r="W117" i="82" s="1"/>
  <c r="U117" i="82"/>
  <c r="T117" i="82"/>
  <c r="F117" i="82"/>
  <c r="S117" i="82" s="1"/>
  <c r="Z116" i="82"/>
  <c r="V116" i="82"/>
  <c r="W116" i="82" s="1"/>
  <c r="U116" i="82"/>
  <c r="S116" i="82"/>
  <c r="F116" i="82"/>
  <c r="T116" i="82" s="1"/>
  <c r="Z115" i="82"/>
  <c r="W115" i="82"/>
  <c r="V115" i="82"/>
  <c r="U115" i="82"/>
  <c r="T115" i="82"/>
  <c r="S115" i="82"/>
  <c r="F115" i="82"/>
  <c r="Z114" i="82"/>
  <c r="V114" i="82"/>
  <c r="W114" i="82" s="1"/>
  <c r="U114" i="82"/>
  <c r="F114" i="82"/>
  <c r="T114" i="82" s="1"/>
  <c r="Z113" i="82"/>
  <c r="V113" i="82"/>
  <c r="W113" i="82" s="1"/>
  <c r="U113" i="82"/>
  <c r="F113" i="82"/>
  <c r="T113" i="82" s="1"/>
  <c r="Z112" i="82"/>
  <c r="W112" i="82"/>
  <c r="V112" i="82"/>
  <c r="U112" i="82"/>
  <c r="T112" i="82"/>
  <c r="S112" i="82"/>
  <c r="F112" i="82"/>
  <c r="Z111" i="82"/>
  <c r="V111" i="82"/>
  <c r="U111" i="82"/>
  <c r="W111" i="82" s="1"/>
  <c r="W118" i="82" s="1"/>
  <c r="F111" i="82"/>
  <c r="T111" i="82" s="1"/>
  <c r="Z103" i="82"/>
  <c r="V103" i="82"/>
  <c r="W103" i="82" s="1"/>
  <c r="U103" i="82"/>
  <c r="F103" i="82"/>
  <c r="T103" i="82" s="1"/>
  <c r="Z102" i="82"/>
  <c r="V102" i="82"/>
  <c r="U102" i="82"/>
  <c r="W102" i="82" s="1"/>
  <c r="T102" i="82"/>
  <c r="S102" i="82"/>
  <c r="F102" i="82"/>
  <c r="Z101" i="82"/>
  <c r="W101" i="82"/>
  <c r="V101" i="82"/>
  <c r="U101" i="82"/>
  <c r="F101" i="82"/>
  <c r="T101" i="82" s="1"/>
  <c r="Z100" i="82"/>
  <c r="V100" i="82"/>
  <c r="W100" i="82" s="1"/>
  <c r="U100" i="82"/>
  <c r="T100" i="82"/>
  <c r="S100" i="82"/>
  <c r="F100" i="82"/>
  <c r="Z99" i="82"/>
  <c r="V99" i="82"/>
  <c r="W99" i="82" s="1"/>
  <c r="U99" i="82"/>
  <c r="F99" i="82"/>
  <c r="T99" i="82" s="1"/>
  <c r="Z98" i="82"/>
  <c r="W98" i="82"/>
  <c r="V98" i="82"/>
  <c r="U98" i="82"/>
  <c r="T98" i="82"/>
  <c r="F98" i="82"/>
  <c r="S98" i="82" s="1"/>
  <c r="Z97" i="82"/>
  <c r="V97" i="82"/>
  <c r="W97" i="82" s="1"/>
  <c r="W104" i="82" s="1"/>
  <c r="U97" i="82"/>
  <c r="S97" i="82"/>
  <c r="F97" i="82"/>
  <c r="T97" i="82" s="1"/>
  <c r="Z76" i="82"/>
  <c r="V76" i="82"/>
  <c r="W76" i="82" s="1"/>
  <c r="U76" i="82"/>
  <c r="T76" i="82"/>
  <c r="F76" i="82"/>
  <c r="S76" i="82" s="1"/>
  <c r="Z75" i="82"/>
  <c r="V75" i="82"/>
  <c r="W75" i="82" s="1"/>
  <c r="U75" i="82"/>
  <c r="T75" i="82"/>
  <c r="S75" i="82"/>
  <c r="F75" i="82"/>
  <c r="Z74" i="82"/>
  <c r="W74" i="82"/>
  <c r="V74" i="82"/>
  <c r="U74" i="82"/>
  <c r="T74" i="82"/>
  <c r="S74" i="82"/>
  <c r="F74" i="82"/>
  <c r="Z73" i="82"/>
  <c r="V73" i="82"/>
  <c r="W73" i="82" s="1"/>
  <c r="U73" i="82"/>
  <c r="F73" i="82"/>
  <c r="T73" i="82" s="1"/>
  <c r="Z72" i="82"/>
  <c r="V72" i="82"/>
  <c r="W72" i="82" s="1"/>
  <c r="U72" i="82"/>
  <c r="F72" i="82"/>
  <c r="T72" i="82" s="1"/>
  <c r="Z71" i="82"/>
  <c r="V71" i="82"/>
  <c r="U71" i="82"/>
  <c r="W71" i="82" s="1"/>
  <c r="F71" i="82"/>
  <c r="T71" i="82" s="1"/>
  <c r="Z70" i="82"/>
  <c r="W70" i="82"/>
  <c r="V70" i="82"/>
  <c r="U70" i="82"/>
  <c r="F70" i="82"/>
  <c r="T70" i="82" s="1"/>
  <c r="Z49" i="82"/>
  <c r="V49" i="82"/>
  <c r="W49" i="82" s="1"/>
  <c r="U49" i="82"/>
  <c r="T49" i="82"/>
  <c r="F49" i="82"/>
  <c r="S49" i="82" s="1"/>
  <c r="Z48" i="82"/>
  <c r="W48" i="82"/>
  <c r="V48" i="82"/>
  <c r="U48" i="82"/>
  <c r="T48" i="82"/>
  <c r="S48" i="82"/>
  <c r="F48" i="82"/>
  <c r="Z47" i="82"/>
  <c r="V47" i="82"/>
  <c r="W47" i="82" s="1"/>
  <c r="U47" i="82"/>
  <c r="S47" i="82"/>
  <c r="F47" i="82"/>
  <c r="T47" i="82" s="1"/>
  <c r="Z46" i="82"/>
  <c r="V46" i="82"/>
  <c r="W46" i="82" s="1"/>
  <c r="U46" i="82"/>
  <c r="F46" i="82"/>
  <c r="T46" i="82" s="1"/>
  <c r="Z45" i="82"/>
  <c r="V45" i="82"/>
  <c r="W45" i="82" s="1"/>
  <c r="U45" i="82"/>
  <c r="T45" i="82"/>
  <c r="F45" i="82"/>
  <c r="S45" i="82" s="1"/>
  <c r="Z44" i="82"/>
  <c r="V44" i="82"/>
  <c r="U44" i="82"/>
  <c r="W44" i="82" s="1"/>
  <c r="F44" i="82"/>
  <c r="T44" i="82" s="1"/>
  <c r="Z43" i="82"/>
  <c r="W43" i="82"/>
  <c r="V43" i="82"/>
  <c r="U43" i="82"/>
  <c r="T43" i="82"/>
  <c r="S43" i="82"/>
  <c r="F43" i="82"/>
  <c r="Z22" i="82"/>
  <c r="V22" i="82"/>
  <c r="W22" i="82" s="1"/>
  <c r="U22" i="82"/>
  <c r="T22" i="82"/>
  <c r="F22" i="82"/>
  <c r="S22" i="82" s="1"/>
  <c r="Z21" i="82"/>
  <c r="W21" i="82"/>
  <c r="V21" i="82"/>
  <c r="U21" i="82"/>
  <c r="T21" i="82"/>
  <c r="S21" i="82"/>
  <c r="F21" i="82"/>
  <c r="Z20" i="82"/>
  <c r="W20" i="82"/>
  <c r="V20" i="82"/>
  <c r="U20" i="82"/>
  <c r="F20" i="82"/>
  <c r="T20" i="82" s="1"/>
  <c r="Z19" i="82"/>
  <c r="V19" i="82"/>
  <c r="W19" i="82" s="1"/>
  <c r="U19" i="82"/>
  <c r="F19" i="82"/>
  <c r="T19" i="82" s="1"/>
  <c r="Z18" i="82"/>
  <c r="V18" i="82"/>
  <c r="W18" i="82" s="1"/>
  <c r="U18" i="82"/>
  <c r="T18" i="82"/>
  <c r="F18" i="82"/>
  <c r="S18" i="82" s="1"/>
  <c r="Z17" i="82"/>
  <c r="V17" i="82"/>
  <c r="U17" i="82"/>
  <c r="W17" i="82" s="1"/>
  <c r="F17" i="82"/>
  <c r="S17" i="82" s="1"/>
  <c r="Z16" i="82"/>
  <c r="V16" i="82"/>
  <c r="W16" i="82" s="1"/>
  <c r="U16" i="82"/>
  <c r="S16" i="82"/>
  <c r="F16" i="82"/>
  <c r="T16" i="82" s="1"/>
  <c r="E7" i="82"/>
  <c r="Z124" i="79"/>
  <c r="V124" i="79"/>
  <c r="W124" i="79" s="1"/>
  <c r="U124" i="79"/>
  <c r="T124" i="79"/>
  <c r="S124" i="79"/>
  <c r="F124" i="79"/>
  <c r="Z123" i="79"/>
  <c r="V123" i="79"/>
  <c r="W123" i="79" s="1"/>
  <c r="U123" i="79"/>
  <c r="S123" i="79"/>
  <c r="F123" i="79"/>
  <c r="T123" i="79" s="1"/>
  <c r="Z122" i="79"/>
  <c r="V122" i="79"/>
  <c r="W122" i="79" s="1"/>
  <c r="U122" i="79"/>
  <c r="F122" i="79"/>
  <c r="T122" i="79" s="1"/>
  <c r="Z121" i="79"/>
  <c r="V121" i="79"/>
  <c r="U121" i="79"/>
  <c r="F121" i="79"/>
  <c r="T121" i="79" s="1"/>
  <c r="Z120" i="79"/>
  <c r="V120" i="79"/>
  <c r="U120" i="79"/>
  <c r="W120" i="79" s="1"/>
  <c r="F120" i="79"/>
  <c r="T120" i="79" s="1"/>
  <c r="Z119" i="79"/>
  <c r="V119" i="79"/>
  <c r="W119" i="79" s="1"/>
  <c r="U119" i="79"/>
  <c r="T119" i="79"/>
  <c r="S119" i="79"/>
  <c r="F119" i="79"/>
  <c r="Z118" i="79"/>
  <c r="V118" i="79"/>
  <c r="W118" i="79" s="1"/>
  <c r="U118" i="79"/>
  <c r="F118" i="79"/>
  <c r="Z117" i="79"/>
  <c r="V117" i="79"/>
  <c r="W117" i="79" s="1"/>
  <c r="U117" i="79"/>
  <c r="F117" i="79"/>
  <c r="T117" i="79" s="1"/>
  <c r="Z110" i="79"/>
  <c r="V110" i="79"/>
  <c r="W110" i="79" s="1"/>
  <c r="U110" i="79"/>
  <c r="T110" i="79"/>
  <c r="S110" i="79"/>
  <c r="F110" i="79"/>
  <c r="Z109" i="79"/>
  <c r="W109" i="79"/>
  <c r="V109" i="79"/>
  <c r="U109" i="79"/>
  <c r="F109" i="79"/>
  <c r="S109" i="79" s="1"/>
  <c r="Z108" i="79"/>
  <c r="V108" i="79"/>
  <c r="U108" i="79"/>
  <c r="T108" i="79"/>
  <c r="S108" i="79"/>
  <c r="F108" i="79"/>
  <c r="Z107" i="79"/>
  <c r="V107" i="79"/>
  <c r="W107" i="79" s="1"/>
  <c r="U107" i="79"/>
  <c r="F107" i="79"/>
  <c r="T107" i="79" s="1"/>
  <c r="Z106" i="79"/>
  <c r="V106" i="79"/>
  <c r="W106" i="79" s="1"/>
  <c r="U106" i="79"/>
  <c r="T106" i="79"/>
  <c r="S106" i="79"/>
  <c r="F106" i="79"/>
  <c r="Z105" i="79"/>
  <c r="V105" i="79"/>
  <c r="W105" i="79" s="1"/>
  <c r="U105" i="79"/>
  <c r="F105" i="79"/>
  <c r="T105" i="79" s="1"/>
  <c r="Z104" i="79"/>
  <c r="V104" i="79"/>
  <c r="W104" i="79" s="1"/>
  <c r="U104" i="79"/>
  <c r="F104" i="79"/>
  <c r="T104" i="79" s="1"/>
  <c r="Z103" i="79"/>
  <c r="V103" i="79"/>
  <c r="W103" i="79" s="1"/>
  <c r="U103" i="79"/>
  <c r="F103" i="79"/>
  <c r="T103" i="79" s="1"/>
  <c r="Z102" i="79"/>
  <c r="V102" i="79"/>
  <c r="U102" i="79"/>
  <c r="W102" i="79" s="1"/>
  <c r="F102" i="79"/>
  <c r="T102" i="79" s="1"/>
  <c r="Z101" i="79"/>
  <c r="V101" i="79"/>
  <c r="W101" i="79" s="1"/>
  <c r="U101" i="79"/>
  <c r="T101" i="79"/>
  <c r="S101" i="79"/>
  <c r="F101" i="79"/>
  <c r="Z100" i="79"/>
  <c r="V100" i="79"/>
  <c r="W100" i="79" s="1"/>
  <c r="U100" i="79"/>
  <c r="F100" i="79"/>
  <c r="Z99" i="79"/>
  <c r="V99" i="79"/>
  <c r="W99" i="79" s="1"/>
  <c r="U99" i="79"/>
  <c r="F99" i="79"/>
  <c r="T99" i="79" s="1"/>
  <c r="Z98" i="79"/>
  <c r="V98" i="79"/>
  <c r="U98" i="79"/>
  <c r="F98" i="79"/>
  <c r="T98" i="79" s="1"/>
  <c r="Z97" i="79"/>
  <c r="W97" i="79"/>
  <c r="V97" i="79"/>
  <c r="U97" i="79"/>
  <c r="F97" i="79"/>
  <c r="S97" i="79" s="1"/>
  <c r="Z96" i="79"/>
  <c r="V96" i="79"/>
  <c r="W96" i="79" s="1"/>
  <c r="U96" i="79"/>
  <c r="F96" i="79"/>
  <c r="S96" i="79" s="1"/>
  <c r="Z95" i="79"/>
  <c r="V95" i="79"/>
  <c r="W95" i="79" s="1"/>
  <c r="U95" i="79"/>
  <c r="F95" i="79"/>
  <c r="T95" i="79" s="1"/>
  <c r="Z76" i="79"/>
  <c r="V76" i="79"/>
  <c r="W76" i="79" s="1"/>
  <c r="U76" i="79"/>
  <c r="T76" i="79"/>
  <c r="S76" i="79"/>
  <c r="F76" i="79"/>
  <c r="Z75" i="79"/>
  <c r="V75" i="79"/>
  <c r="W75" i="79" s="1"/>
  <c r="U75" i="79"/>
  <c r="F75" i="79"/>
  <c r="Z74" i="79"/>
  <c r="V74" i="79"/>
  <c r="W74" i="79" s="1"/>
  <c r="U74" i="79"/>
  <c r="T74" i="79"/>
  <c r="F74" i="79"/>
  <c r="S74" i="79" s="1"/>
  <c r="Z73" i="79"/>
  <c r="V73" i="79"/>
  <c r="W73" i="79" s="1"/>
  <c r="U73" i="79"/>
  <c r="F73" i="79"/>
  <c r="S73" i="79" s="1"/>
  <c r="Z72" i="79"/>
  <c r="W72" i="79"/>
  <c r="V72" i="79"/>
  <c r="U72" i="79"/>
  <c r="F72" i="79"/>
  <c r="S72" i="79" s="1"/>
  <c r="Z71" i="79"/>
  <c r="V71" i="79"/>
  <c r="W71" i="79" s="1"/>
  <c r="U71" i="79"/>
  <c r="F71" i="79"/>
  <c r="S71" i="79" s="1"/>
  <c r="Z70" i="79"/>
  <c r="V70" i="79"/>
  <c r="U70" i="79"/>
  <c r="F70" i="79"/>
  <c r="T70" i="79" s="1"/>
  <c r="Z69" i="79"/>
  <c r="V69" i="79"/>
  <c r="W69" i="79" s="1"/>
  <c r="U69" i="79"/>
  <c r="T69" i="79"/>
  <c r="S69" i="79"/>
  <c r="F69" i="79"/>
  <c r="Z68" i="79"/>
  <c r="V68" i="79"/>
  <c r="W68" i="79" s="1"/>
  <c r="U68" i="79"/>
  <c r="F68" i="79"/>
  <c r="T68" i="79" s="1"/>
  <c r="Z67" i="79"/>
  <c r="V67" i="79"/>
  <c r="W67" i="79" s="1"/>
  <c r="U67" i="79"/>
  <c r="F67" i="79"/>
  <c r="T67" i="79" s="1"/>
  <c r="Z66" i="79"/>
  <c r="V66" i="79"/>
  <c r="U66" i="79"/>
  <c r="F66" i="79"/>
  <c r="T66" i="79" s="1"/>
  <c r="Z65" i="79"/>
  <c r="W65" i="79"/>
  <c r="V65" i="79"/>
  <c r="U65" i="79"/>
  <c r="F65" i="79"/>
  <c r="S65" i="79" s="1"/>
  <c r="Z64" i="79"/>
  <c r="V64" i="79"/>
  <c r="U64" i="79"/>
  <c r="F64" i="79"/>
  <c r="S64" i="79" s="1"/>
  <c r="Z63" i="79"/>
  <c r="V63" i="79"/>
  <c r="W63" i="79" s="1"/>
  <c r="U63" i="79"/>
  <c r="F63" i="79"/>
  <c r="Z62" i="79"/>
  <c r="V62" i="79"/>
  <c r="W62" i="79" s="1"/>
  <c r="U62" i="79"/>
  <c r="T62" i="79"/>
  <c r="F62" i="79"/>
  <c r="S62" i="79" s="1"/>
  <c r="Z61" i="79"/>
  <c r="V61" i="79"/>
  <c r="W61" i="79" s="1"/>
  <c r="U61" i="79"/>
  <c r="F61" i="79"/>
  <c r="T61" i="79" s="1"/>
  <c r="Z57" i="79"/>
  <c r="V57" i="79"/>
  <c r="W57" i="79" s="1"/>
  <c r="U57" i="79"/>
  <c r="F57" i="79"/>
  <c r="Z56" i="79"/>
  <c r="V56" i="79"/>
  <c r="W56" i="79" s="1"/>
  <c r="U56" i="79"/>
  <c r="T56" i="79"/>
  <c r="F56" i="79"/>
  <c r="S56" i="79" s="1"/>
  <c r="Z55" i="79"/>
  <c r="V55" i="79"/>
  <c r="W55" i="79" s="1"/>
  <c r="U55" i="79"/>
  <c r="F55" i="79"/>
  <c r="T55" i="79" s="1"/>
  <c r="Z54" i="79"/>
  <c r="W54" i="79"/>
  <c r="V54" i="79"/>
  <c r="U54" i="79"/>
  <c r="F54" i="79"/>
  <c r="T54" i="79" s="1"/>
  <c r="Z53" i="79"/>
  <c r="V53" i="79"/>
  <c r="W53" i="79" s="1"/>
  <c r="U53" i="79"/>
  <c r="F53" i="79"/>
  <c r="T53" i="79" s="1"/>
  <c r="Z52" i="79"/>
  <c r="V52" i="79"/>
  <c r="W52" i="79" s="1"/>
  <c r="U52" i="79"/>
  <c r="F52" i="79"/>
  <c r="S52" i="79" s="1"/>
  <c r="Z51" i="79"/>
  <c r="V51" i="79"/>
  <c r="W51" i="79" s="1"/>
  <c r="U51" i="79"/>
  <c r="T51" i="79"/>
  <c r="S51" i="79"/>
  <c r="F51" i="79"/>
  <c r="Z50" i="79"/>
  <c r="V50" i="79"/>
  <c r="W50" i="79" s="1"/>
  <c r="U50" i="79"/>
  <c r="F50" i="79"/>
  <c r="T50" i="79" s="1"/>
  <c r="Z43" i="79"/>
  <c r="V43" i="79"/>
  <c r="W43" i="79" s="1"/>
  <c r="U43" i="79"/>
  <c r="F43" i="79"/>
  <c r="T43" i="79" s="1"/>
  <c r="Z42" i="79"/>
  <c r="V42" i="79"/>
  <c r="U42" i="79"/>
  <c r="F42" i="79"/>
  <c r="T42" i="79" s="1"/>
  <c r="Z41" i="79"/>
  <c r="W41" i="79"/>
  <c r="V41" i="79"/>
  <c r="U41" i="79"/>
  <c r="F41" i="79"/>
  <c r="S41" i="79" s="1"/>
  <c r="Z40" i="79"/>
  <c r="V40" i="79"/>
  <c r="W40" i="79" s="1"/>
  <c r="U40" i="79"/>
  <c r="T40" i="79"/>
  <c r="S40" i="79"/>
  <c r="F40" i="79"/>
  <c r="Z39" i="79"/>
  <c r="V39" i="79"/>
  <c r="W39" i="79" s="1"/>
  <c r="U39" i="79"/>
  <c r="F39" i="79"/>
  <c r="Z38" i="79"/>
  <c r="V38" i="79"/>
  <c r="W38" i="79" s="1"/>
  <c r="U38" i="79"/>
  <c r="T38" i="79"/>
  <c r="S38" i="79"/>
  <c r="F38" i="79"/>
  <c r="Z37" i="79"/>
  <c r="V37" i="79"/>
  <c r="U37" i="79"/>
  <c r="F37" i="79"/>
  <c r="T37" i="79" s="1"/>
  <c r="Z36" i="79"/>
  <c r="W36" i="79"/>
  <c r="V36" i="79"/>
  <c r="U36" i="79"/>
  <c r="F36" i="79"/>
  <c r="T36" i="79" s="1"/>
  <c r="Z35" i="79"/>
  <c r="V35" i="79"/>
  <c r="U35" i="79"/>
  <c r="F35" i="79"/>
  <c r="T35" i="79" s="1"/>
  <c r="Z34" i="79"/>
  <c r="V34" i="79"/>
  <c r="U34" i="79"/>
  <c r="W34" i="79" s="1"/>
  <c r="F34" i="79"/>
  <c r="T34" i="79" s="1"/>
  <c r="Z33" i="79"/>
  <c r="V33" i="79"/>
  <c r="W33" i="79" s="1"/>
  <c r="U33" i="79"/>
  <c r="T33" i="79"/>
  <c r="S33" i="79"/>
  <c r="F33" i="79"/>
  <c r="Z32" i="79"/>
  <c r="V32" i="79"/>
  <c r="W32" i="79" s="1"/>
  <c r="U32" i="79"/>
  <c r="F32" i="79"/>
  <c r="T32" i="79" s="1"/>
  <c r="Z31" i="79"/>
  <c r="V31" i="79"/>
  <c r="U31" i="79"/>
  <c r="F31" i="79"/>
  <c r="T31" i="79" s="1"/>
  <c r="Z30" i="79"/>
  <c r="V30" i="79"/>
  <c r="U30" i="79"/>
  <c r="T30" i="79"/>
  <c r="F30" i="79"/>
  <c r="S30" i="79" s="1"/>
  <c r="Z29" i="79"/>
  <c r="W29" i="79"/>
  <c r="V29" i="79"/>
  <c r="U29" i="79"/>
  <c r="F29" i="79"/>
  <c r="S29" i="79" s="1"/>
  <c r="Z28" i="79"/>
  <c r="V28" i="79"/>
  <c r="W28" i="79" s="1"/>
  <c r="U28" i="79"/>
  <c r="T28" i="79"/>
  <c r="S28" i="79"/>
  <c r="F28" i="79"/>
  <c r="Z23" i="79"/>
  <c r="V23" i="79"/>
  <c r="U23" i="79"/>
  <c r="F23" i="79"/>
  <c r="T23" i="79" s="1"/>
  <c r="Z22" i="79"/>
  <c r="W22" i="79"/>
  <c r="V22" i="79"/>
  <c r="U22" i="79"/>
  <c r="F22" i="79"/>
  <c r="T22" i="79" s="1"/>
  <c r="Z21" i="79"/>
  <c r="V21" i="79"/>
  <c r="W21" i="79" s="1"/>
  <c r="U21" i="79"/>
  <c r="T21" i="79"/>
  <c r="S21" i="79"/>
  <c r="F21" i="79"/>
  <c r="Z20" i="79"/>
  <c r="V20" i="79"/>
  <c r="W20" i="79" s="1"/>
  <c r="U20" i="79"/>
  <c r="F20" i="79"/>
  <c r="Z19" i="79"/>
  <c r="V19" i="79"/>
  <c r="W19" i="79" s="1"/>
  <c r="U19" i="79"/>
  <c r="T19" i="79"/>
  <c r="S19" i="79"/>
  <c r="F19" i="79"/>
  <c r="Z18" i="79"/>
  <c r="V18" i="79"/>
  <c r="U18" i="79"/>
  <c r="T18" i="79"/>
  <c r="S18" i="79"/>
  <c r="F18" i="79"/>
  <c r="Z17" i="79"/>
  <c r="W17" i="79"/>
  <c r="V17" i="79"/>
  <c r="U17" i="79"/>
  <c r="F17" i="79"/>
  <c r="T17" i="79" s="1"/>
  <c r="Z16" i="79"/>
  <c r="V16" i="79"/>
  <c r="U16" i="79"/>
  <c r="T16" i="79"/>
  <c r="F16" i="79"/>
  <c r="S16" i="79" s="1"/>
  <c r="E7" i="79"/>
  <c r="S44" i="82" l="1"/>
  <c r="T64" i="79"/>
  <c r="W98" i="79"/>
  <c r="W31" i="79"/>
  <c r="W64" i="79"/>
  <c r="T17" i="82"/>
  <c r="S71" i="82"/>
  <c r="T50" i="82"/>
  <c r="T23" i="82"/>
  <c r="S50" i="82"/>
  <c r="T77" i="82"/>
  <c r="W77" i="82"/>
  <c r="W23" i="82"/>
  <c r="W50" i="82"/>
  <c r="W132" i="82"/>
  <c r="T104" i="82"/>
  <c r="T118" i="82"/>
  <c r="S73" i="82"/>
  <c r="S114" i="82"/>
  <c r="S99" i="82"/>
  <c r="S104" i="82" s="1"/>
  <c r="S131" i="82"/>
  <c r="S20" i="82"/>
  <c r="S70" i="82"/>
  <c r="S77" i="82" s="1"/>
  <c r="S101" i="82"/>
  <c r="S111" i="82"/>
  <c r="S46" i="82"/>
  <c r="S128" i="82"/>
  <c r="S132" i="82" s="1"/>
  <c r="S72" i="82"/>
  <c r="S103" i="82"/>
  <c r="S113" i="82"/>
  <c r="S130" i="82"/>
  <c r="S19" i="82"/>
  <c r="S23" i="82" s="1"/>
  <c r="W70" i="79"/>
  <c r="S37" i="79"/>
  <c r="W37" i="79"/>
  <c r="W58" i="79"/>
  <c r="S63" i="79"/>
  <c r="T63" i="79"/>
  <c r="S61" i="79"/>
  <c r="S121" i="79"/>
  <c r="W108" i="79"/>
  <c r="W35" i="79"/>
  <c r="S50" i="79"/>
  <c r="W121" i="79"/>
  <c r="W125" i="79" s="1"/>
  <c r="S42" i="79"/>
  <c r="S66" i="79"/>
  <c r="T75" i="79"/>
  <c r="S75" i="79"/>
  <c r="S55" i="79"/>
  <c r="W42" i="79"/>
  <c r="S53" i="79"/>
  <c r="W66" i="79"/>
  <c r="T73" i="79"/>
  <c r="S32" i="79"/>
  <c r="T71" i="79"/>
  <c r="T96" i="79"/>
  <c r="S103" i="79"/>
  <c r="T118" i="79"/>
  <c r="T125" i="79" s="1"/>
  <c r="S118" i="79"/>
  <c r="S39" i="79"/>
  <c r="T39" i="79"/>
  <c r="W30" i="79"/>
  <c r="S35" i="79"/>
  <c r="W18" i="79"/>
  <c r="W16" i="79"/>
  <c r="S23" i="79"/>
  <c r="S68" i="79"/>
  <c r="T100" i="79"/>
  <c r="S100" i="79"/>
  <c r="T57" i="79"/>
  <c r="S57" i="79"/>
  <c r="W23" i="79"/>
  <c r="S98" i="79"/>
  <c r="S105" i="79"/>
  <c r="T20" i="79"/>
  <c r="T24" i="79" s="1"/>
  <c r="S20" i="79"/>
  <c r="S24" i="79" s="1"/>
  <c r="S34" i="79"/>
  <c r="S70" i="79"/>
  <c r="S95" i="79"/>
  <c r="S107" i="79"/>
  <c r="S22" i="79"/>
  <c r="T52" i="79"/>
  <c r="T58" i="79" s="1"/>
  <c r="S102" i="79"/>
  <c r="S120" i="79"/>
  <c r="S17" i="79"/>
  <c r="T29" i="79"/>
  <c r="S36" i="79"/>
  <c r="T41" i="79"/>
  <c r="S54" i="79"/>
  <c r="T65" i="79"/>
  <c r="S31" i="79"/>
  <c r="S43" i="79"/>
  <c r="S67" i="79"/>
  <c r="T72" i="79"/>
  <c r="T97" i="79"/>
  <c r="S104" i="79"/>
  <c r="T109" i="79"/>
  <c r="S122" i="79"/>
  <c r="S99" i="79"/>
  <c r="S117" i="79"/>
  <c r="F65" i="72"/>
  <c r="T65" i="72" s="1"/>
  <c r="U65" i="72"/>
  <c r="V65" i="72"/>
  <c r="Z65" i="72"/>
  <c r="F66" i="72"/>
  <c r="T66" i="72" s="1"/>
  <c r="S66" i="72"/>
  <c r="U66" i="72"/>
  <c r="V66" i="72"/>
  <c r="Z66" i="72"/>
  <c r="F51" i="67"/>
  <c r="S51" i="67" s="1"/>
  <c r="U51" i="67"/>
  <c r="V51" i="67"/>
  <c r="Z51" i="67"/>
  <c r="E9" i="98"/>
  <c r="E9" i="110"/>
  <c r="E9" i="95"/>
  <c r="E9" i="93"/>
  <c r="E9" i="106"/>
  <c r="E9" i="107"/>
  <c r="E9" i="105"/>
  <c r="E9" i="89"/>
  <c r="E9" i="88"/>
  <c r="E9" i="87"/>
  <c r="E9" i="86"/>
  <c r="E9" i="111"/>
  <c r="E9" i="78"/>
  <c r="E9" i="77"/>
  <c r="E9" i="76"/>
  <c r="E9" i="75"/>
  <c r="E9" i="74"/>
  <c r="E9" i="73"/>
  <c r="E9" i="71"/>
  <c r="E9" i="70"/>
  <c r="E9" i="72"/>
  <c r="E9" i="69"/>
  <c r="E9" i="68"/>
  <c r="E9" i="67"/>
  <c r="E9" i="66"/>
  <c r="Z33" i="71"/>
  <c r="Z28" i="71"/>
  <c r="Z19" i="71"/>
  <c r="Z20" i="71"/>
  <c r="T19" i="71"/>
  <c r="S16" i="71"/>
  <c r="S18" i="67"/>
  <c r="T18" i="67"/>
  <c r="S18" i="68"/>
  <c r="T2" i="98"/>
  <c r="T2" i="110"/>
  <c r="T2" i="95"/>
  <c r="T2" i="93"/>
  <c r="T2" i="106"/>
  <c r="T2" i="107"/>
  <c r="T2" i="105"/>
  <c r="T2" i="89"/>
  <c r="T2" i="88"/>
  <c r="T2" i="87"/>
  <c r="T2" i="86"/>
  <c r="T2" i="111"/>
  <c r="T2" i="78"/>
  <c r="T2" i="77"/>
  <c r="T2" i="76"/>
  <c r="T2" i="75"/>
  <c r="T2" i="74"/>
  <c r="T2" i="73"/>
  <c r="T2" i="70"/>
  <c r="T2" i="72"/>
  <c r="T2" i="71"/>
  <c r="T2" i="69"/>
  <c r="T2" i="68"/>
  <c r="T2" i="67"/>
  <c r="T2" i="66"/>
  <c r="T2" i="64"/>
  <c r="Z28" i="74"/>
  <c r="Z30" i="74"/>
  <c r="Z29" i="74"/>
  <c r="V29" i="74"/>
  <c r="U29" i="74"/>
  <c r="F29" i="74"/>
  <c r="T29" i="74" s="1"/>
  <c r="V28" i="74"/>
  <c r="U28" i="74"/>
  <c r="F28" i="74"/>
  <c r="T28" i="74" s="1"/>
  <c r="Z27" i="74"/>
  <c r="V27" i="74"/>
  <c r="U27" i="74"/>
  <c r="F27" i="74"/>
  <c r="T27" i="74" s="1"/>
  <c r="Z26" i="74"/>
  <c r="V26" i="74"/>
  <c r="U26" i="74"/>
  <c r="F26" i="74"/>
  <c r="S26" i="74" s="1"/>
  <c r="V25" i="74"/>
  <c r="U25" i="74"/>
  <c r="F25" i="74"/>
  <c r="S25" i="74" s="1"/>
  <c r="Z35" i="71"/>
  <c r="V35" i="71"/>
  <c r="U35" i="71"/>
  <c r="F35" i="71"/>
  <c r="T35" i="71" s="1"/>
  <c r="Z34" i="71"/>
  <c r="V34" i="71"/>
  <c r="U34" i="71"/>
  <c r="F34" i="71"/>
  <c r="T34" i="71" s="1"/>
  <c r="V33" i="71"/>
  <c r="U33" i="71"/>
  <c r="W33" i="71" s="1"/>
  <c r="T33" i="71"/>
  <c r="F33" i="71"/>
  <c r="S33" i="71" s="1"/>
  <c r="Z31" i="71"/>
  <c r="Z32" i="71"/>
  <c r="V31" i="71"/>
  <c r="U31" i="71"/>
  <c r="F31" i="71"/>
  <c r="T31" i="71" s="1"/>
  <c r="V32" i="71"/>
  <c r="U32" i="71"/>
  <c r="F32" i="71"/>
  <c r="T32" i="71" s="1"/>
  <c r="Z29" i="71"/>
  <c r="V28" i="71"/>
  <c r="U28" i="71"/>
  <c r="F28" i="71"/>
  <c r="T28" i="71" s="1"/>
  <c r="Z27" i="70"/>
  <c r="V26" i="70"/>
  <c r="W26" i="70" s="1"/>
  <c r="U26" i="70"/>
  <c r="F26" i="70"/>
  <c r="S26" i="70" s="1"/>
  <c r="Z27" i="69"/>
  <c r="V26" i="69"/>
  <c r="W26" i="69" s="1"/>
  <c r="U26" i="69"/>
  <c r="T26" i="69"/>
  <c r="F26" i="69"/>
  <c r="S26" i="69" s="1"/>
  <c r="Z28" i="68"/>
  <c r="Z27" i="68"/>
  <c r="V27" i="68"/>
  <c r="U27" i="68"/>
  <c r="F27" i="68"/>
  <c r="T27" i="68" s="1"/>
  <c r="Z49" i="67"/>
  <c r="V49" i="67"/>
  <c r="U49" i="67"/>
  <c r="F49" i="67"/>
  <c r="T49" i="67" s="1"/>
  <c r="Z28" i="67"/>
  <c r="V28" i="67"/>
  <c r="U28" i="67"/>
  <c r="F28" i="67"/>
  <c r="T28" i="67" s="1"/>
  <c r="Z48" i="67"/>
  <c r="V48" i="67"/>
  <c r="U48" i="67"/>
  <c r="F48" i="67"/>
  <c r="T48" i="67" s="1"/>
  <c r="Z27" i="67"/>
  <c r="V27" i="67"/>
  <c r="U27" i="67"/>
  <c r="F27" i="67"/>
  <c r="T27" i="67" s="1"/>
  <c r="V50" i="67"/>
  <c r="U50" i="67"/>
  <c r="F50" i="67"/>
  <c r="T50" i="67" s="1"/>
  <c r="V29" i="67"/>
  <c r="U29" i="67"/>
  <c r="F29" i="67"/>
  <c r="T29" i="67" s="1"/>
  <c r="Z88" i="72"/>
  <c r="V88" i="72"/>
  <c r="U88" i="72"/>
  <c r="F88" i="72"/>
  <c r="S88" i="72" s="1"/>
  <c r="Z87" i="72"/>
  <c r="V87" i="72"/>
  <c r="U87" i="72"/>
  <c r="F87" i="72"/>
  <c r="T87" i="72" s="1"/>
  <c r="Z86" i="72"/>
  <c r="V86" i="72"/>
  <c r="U86" i="72"/>
  <c r="F86" i="72"/>
  <c r="S86" i="72" s="1"/>
  <c r="Z85" i="72"/>
  <c r="V85" i="72"/>
  <c r="U85" i="72"/>
  <c r="F85" i="72"/>
  <c r="T85" i="72" s="1"/>
  <c r="Z84" i="72"/>
  <c r="V84" i="72"/>
  <c r="U84" i="72"/>
  <c r="F84" i="72"/>
  <c r="S84" i="72" s="1"/>
  <c r="Z83" i="72"/>
  <c r="V83" i="72"/>
  <c r="U83" i="72"/>
  <c r="F83" i="72"/>
  <c r="T83" i="72" s="1"/>
  <c r="Z82" i="72"/>
  <c r="V82" i="72"/>
  <c r="U82" i="72"/>
  <c r="F82" i="72"/>
  <c r="T82" i="72" s="1"/>
  <c r="Z81" i="72"/>
  <c r="V81" i="72"/>
  <c r="U81" i="72"/>
  <c r="F81" i="72"/>
  <c r="T81" i="72" s="1"/>
  <c r="F74" i="67"/>
  <c r="F39" i="67"/>
  <c r="Z99" i="72"/>
  <c r="Z98" i="72"/>
  <c r="Z97" i="72"/>
  <c r="Z96" i="72"/>
  <c r="Z95" i="72"/>
  <c r="Z102" i="72"/>
  <c r="Z101" i="72"/>
  <c r="Z100" i="72"/>
  <c r="Z69" i="72"/>
  <c r="Z72" i="72"/>
  <c r="Z71" i="72"/>
  <c r="Z70" i="72"/>
  <c r="Z47" i="72"/>
  <c r="Z46" i="72"/>
  <c r="Z45" i="72"/>
  <c r="Z44" i="72"/>
  <c r="Z43" i="72"/>
  <c r="Z42" i="72"/>
  <c r="Z41" i="72"/>
  <c r="Z40" i="72"/>
  <c r="Z20" i="72"/>
  <c r="Z79" i="67"/>
  <c r="Z78" i="67"/>
  <c r="Z77" i="67"/>
  <c r="Z76" i="67"/>
  <c r="Z75" i="67"/>
  <c r="Z74" i="67"/>
  <c r="Z73" i="67"/>
  <c r="Z72" i="67"/>
  <c r="Z64" i="67"/>
  <c r="Z63" i="67"/>
  <c r="Z62" i="67"/>
  <c r="Z61" i="67"/>
  <c r="Z60" i="67"/>
  <c r="Z59" i="67"/>
  <c r="Z58" i="67"/>
  <c r="Z57" i="67"/>
  <c r="Z26" i="107"/>
  <c r="V26" i="107"/>
  <c r="W26" i="107" s="1"/>
  <c r="U26" i="107"/>
  <c r="F26" i="107"/>
  <c r="T26" i="107" s="1"/>
  <c r="V30" i="74"/>
  <c r="U30" i="74"/>
  <c r="F30" i="74"/>
  <c r="T30" i="74" s="1"/>
  <c r="V27" i="70"/>
  <c r="U27" i="70"/>
  <c r="F27" i="70"/>
  <c r="T27" i="70" s="1"/>
  <c r="V27" i="69"/>
  <c r="U27" i="69"/>
  <c r="F27" i="69"/>
  <c r="T27" i="69" s="1"/>
  <c r="Z39" i="111"/>
  <c r="V39" i="111"/>
  <c r="U39" i="111"/>
  <c r="F39" i="111"/>
  <c r="S39" i="111" s="1"/>
  <c r="Z38" i="111"/>
  <c r="V38" i="111"/>
  <c r="U38" i="111"/>
  <c r="F38" i="111"/>
  <c r="T38" i="111" s="1"/>
  <c r="Z37" i="111"/>
  <c r="V37" i="111"/>
  <c r="U37" i="111"/>
  <c r="W37" i="111" s="1"/>
  <c r="S37" i="111"/>
  <c r="F37" i="111"/>
  <c r="T37" i="111" s="1"/>
  <c r="Z36" i="111"/>
  <c r="V36" i="111"/>
  <c r="U36" i="111"/>
  <c r="F36" i="111"/>
  <c r="T36" i="111" s="1"/>
  <c r="Z35" i="111"/>
  <c r="V35" i="111"/>
  <c r="U35" i="111"/>
  <c r="F35" i="111"/>
  <c r="S35" i="111" s="1"/>
  <c r="Z34" i="111"/>
  <c r="V34" i="111"/>
  <c r="U34" i="111"/>
  <c r="F34" i="111"/>
  <c r="T34" i="111" s="1"/>
  <c r="Z33" i="111"/>
  <c r="V33" i="111"/>
  <c r="U33" i="111"/>
  <c r="W33" i="111" s="1"/>
  <c r="F33" i="111"/>
  <c r="S33" i="111" s="1"/>
  <c r="Z32" i="111"/>
  <c r="V32" i="111"/>
  <c r="W32" i="111" s="1"/>
  <c r="U32" i="111"/>
  <c r="F32" i="111"/>
  <c r="T32" i="111" s="1"/>
  <c r="Z31" i="111"/>
  <c r="V31" i="111"/>
  <c r="U31" i="111"/>
  <c r="F31" i="111"/>
  <c r="S31" i="111" s="1"/>
  <c r="Z23" i="111"/>
  <c r="V23" i="111"/>
  <c r="U23" i="111"/>
  <c r="F23" i="111"/>
  <c r="S23" i="111" s="1"/>
  <c r="Z22" i="111"/>
  <c r="V22" i="111"/>
  <c r="W22" i="111" s="1"/>
  <c r="U22" i="111"/>
  <c r="F22" i="111"/>
  <c r="T22" i="111" s="1"/>
  <c r="Z21" i="111"/>
  <c r="V21" i="111"/>
  <c r="U21" i="111"/>
  <c r="F21" i="111"/>
  <c r="T21" i="111" s="1"/>
  <c r="Z20" i="111"/>
  <c r="V20" i="111"/>
  <c r="U20" i="111"/>
  <c r="F20" i="111"/>
  <c r="T20" i="111" s="1"/>
  <c r="Z19" i="111"/>
  <c r="V19" i="111"/>
  <c r="U19" i="111"/>
  <c r="F19" i="111"/>
  <c r="S19" i="111" s="1"/>
  <c r="Z18" i="111"/>
  <c r="V18" i="111"/>
  <c r="W18" i="111" s="1"/>
  <c r="U18" i="111"/>
  <c r="T18" i="111"/>
  <c r="S18" i="111"/>
  <c r="F18" i="111"/>
  <c r="Z17" i="111"/>
  <c r="V17" i="111"/>
  <c r="U17" i="111"/>
  <c r="F17" i="111"/>
  <c r="S17" i="111" s="1"/>
  <c r="Z16" i="111"/>
  <c r="V16" i="111"/>
  <c r="U16" i="111"/>
  <c r="F16" i="111"/>
  <c r="T16" i="111" s="1"/>
  <c r="E7" i="111"/>
  <c r="Z2" i="111"/>
  <c r="V26" i="77"/>
  <c r="U26" i="77"/>
  <c r="F26" i="77"/>
  <c r="S26" i="77" s="1"/>
  <c r="Z22" i="77"/>
  <c r="V22" i="77"/>
  <c r="U22" i="77"/>
  <c r="F22" i="77"/>
  <c r="T22" i="77" s="1"/>
  <c r="Z21" i="77"/>
  <c r="V21" i="77"/>
  <c r="U21" i="77"/>
  <c r="F21" i="77"/>
  <c r="S21" i="77" s="1"/>
  <c r="Z20" i="77"/>
  <c r="V20" i="77"/>
  <c r="U20" i="77"/>
  <c r="T20" i="77"/>
  <c r="F20" i="77"/>
  <c r="S20" i="77" s="1"/>
  <c r="Z19" i="77"/>
  <c r="V19" i="77"/>
  <c r="W19" i="77" s="1"/>
  <c r="U19" i="77"/>
  <c r="F19" i="77"/>
  <c r="T19" i="77" s="1"/>
  <c r="Z18" i="77"/>
  <c r="V18" i="77"/>
  <c r="W18" i="77" s="1"/>
  <c r="U18" i="77"/>
  <c r="F18" i="77"/>
  <c r="T18" i="77" s="1"/>
  <c r="V17" i="77"/>
  <c r="U17" i="77"/>
  <c r="F17" i="77"/>
  <c r="S17" i="77" s="1"/>
  <c r="Z16" i="77"/>
  <c r="V16" i="77"/>
  <c r="U16" i="77"/>
  <c r="F16" i="77"/>
  <c r="S16" i="77" s="1"/>
  <c r="F43" i="74"/>
  <c r="S43" i="74" s="1"/>
  <c r="F42" i="74"/>
  <c r="T42" i="74" s="1"/>
  <c r="F41" i="74"/>
  <c r="T41" i="74" s="1"/>
  <c r="F40" i="74"/>
  <c r="S40" i="74" s="1"/>
  <c r="F39" i="74"/>
  <c r="S39" i="74" s="1"/>
  <c r="F38" i="74"/>
  <c r="T38" i="74" s="1"/>
  <c r="F37" i="74"/>
  <c r="T37" i="74" s="1"/>
  <c r="Z16" i="74"/>
  <c r="Z20" i="68"/>
  <c r="Z43" i="74"/>
  <c r="V43" i="74"/>
  <c r="U43" i="74"/>
  <c r="V42" i="74"/>
  <c r="U42" i="74"/>
  <c r="Z41" i="74"/>
  <c r="V41" i="74"/>
  <c r="U41" i="74"/>
  <c r="Z40" i="74"/>
  <c r="V40" i="74"/>
  <c r="U40" i="74"/>
  <c r="Z39" i="74"/>
  <c r="V39" i="74"/>
  <c r="U39" i="74"/>
  <c r="Z38" i="74"/>
  <c r="V38" i="74"/>
  <c r="U38" i="74"/>
  <c r="Z37" i="74"/>
  <c r="V37" i="74"/>
  <c r="U37" i="74"/>
  <c r="F36" i="75"/>
  <c r="F35" i="75"/>
  <c r="F34" i="75"/>
  <c r="F33" i="75"/>
  <c r="F32" i="75"/>
  <c r="Z17" i="75"/>
  <c r="Z33" i="75"/>
  <c r="S22" i="111" l="1"/>
  <c r="W36" i="111"/>
  <c r="T33" i="111"/>
  <c r="S32" i="111"/>
  <c r="W49" i="67"/>
  <c r="S118" i="82"/>
  <c r="S125" i="79"/>
  <c r="W24" i="79"/>
  <c r="S58" i="79"/>
  <c r="W65" i="72"/>
  <c r="S65" i="72"/>
  <c r="W66" i="72"/>
  <c r="W51" i="67"/>
  <c r="T51" i="67"/>
  <c r="W17" i="77"/>
  <c r="W20" i="77"/>
  <c r="W21" i="77"/>
  <c r="W22" i="77"/>
  <c r="W29" i="74"/>
  <c r="T26" i="74"/>
  <c r="W16" i="111"/>
  <c r="W17" i="111"/>
  <c r="W19" i="111"/>
  <c r="W20" i="111"/>
  <c r="W21" i="111"/>
  <c r="W23" i="111"/>
  <c r="W31" i="111"/>
  <c r="S36" i="111"/>
  <c r="W34" i="111"/>
  <c r="W35" i="111"/>
  <c r="T19" i="111"/>
  <c r="T23" i="111"/>
  <c r="W38" i="111"/>
  <c r="W39" i="111"/>
  <c r="T26" i="70"/>
  <c r="W16" i="77"/>
  <c r="T17" i="77"/>
  <c r="T21" i="77"/>
  <c r="W28" i="74"/>
  <c r="S29" i="74"/>
  <c r="W27" i="74"/>
  <c r="S28" i="74"/>
  <c r="W25" i="74"/>
  <c r="W26" i="74"/>
  <c r="S27" i="74"/>
  <c r="T25" i="74"/>
  <c r="T43" i="74"/>
  <c r="W83" i="72"/>
  <c r="W87" i="72"/>
  <c r="S87" i="72"/>
  <c r="S83" i="72"/>
  <c r="W81" i="72"/>
  <c r="W82" i="72"/>
  <c r="W84" i="72"/>
  <c r="W85" i="72"/>
  <c r="W86" i="72"/>
  <c r="W88" i="72"/>
  <c r="T84" i="72"/>
  <c r="T88" i="72"/>
  <c r="W34" i="71"/>
  <c r="W35" i="71"/>
  <c r="S35" i="71"/>
  <c r="S34" i="71"/>
  <c r="W31" i="71"/>
  <c r="S31" i="71"/>
  <c r="W32" i="71"/>
  <c r="W28" i="71"/>
  <c r="S32" i="71"/>
  <c r="S28" i="71"/>
  <c r="W27" i="70"/>
  <c r="W27" i="69"/>
  <c r="W27" i="68"/>
  <c r="S27" i="68"/>
  <c r="W28" i="67"/>
  <c r="S49" i="67"/>
  <c r="W48" i="67"/>
  <c r="S28" i="67"/>
  <c r="W27" i="67"/>
  <c r="S48" i="67"/>
  <c r="S27" i="67"/>
  <c r="W50" i="67"/>
  <c r="S50" i="67"/>
  <c r="W29" i="67"/>
  <c r="S29" i="67"/>
  <c r="S82" i="72"/>
  <c r="S81" i="72"/>
  <c r="S85" i="72"/>
  <c r="T86" i="72"/>
  <c r="S26" i="107"/>
  <c r="W30" i="74"/>
  <c r="S30" i="74"/>
  <c r="S27" i="70"/>
  <c r="S27" i="69"/>
  <c r="S21" i="111"/>
  <c r="S16" i="111"/>
  <c r="T17" i="111"/>
  <c r="S20" i="111"/>
  <c r="T31" i="111"/>
  <c r="S34" i="111"/>
  <c r="T35" i="111"/>
  <c r="T40" i="111" s="1"/>
  <c r="S38" i="111"/>
  <c r="S41" i="111" s="1"/>
  <c r="T39" i="111"/>
  <c r="W26" i="77"/>
  <c r="T26" i="77"/>
  <c r="W23" i="77"/>
  <c r="S19" i="77"/>
  <c r="T16" i="77"/>
  <c r="S18" i="77"/>
  <c r="S22" i="77"/>
  <c r="W42" i="74"/>
  <c r="W40" i="74"/>
  <c r="W43" i="74"/>
  <c r="W39" i="74"/>
  <c r="T39" i="74"/>
  <c r="W37" i="74"/>
  <c r="W38" i="74"/>
  <c r="T40" i="74"/>
  <c r="W41" i="74"/>
  <c r="S38" i="74"/>
  <c r="S42" i="74"/>
  <c r="S37" i="74"/>
  <c r="S41" i="74"/>
  <c r="Z38" i="75"/>
  <c r="V38" i="75"/>
  <c r="U38" i="75"/>
  <c r="F38" i="75"/>
  <c r="S38" i="75" s="1"/>
  <c r="V37" i="75"/>
  <c r="U37" i="75"/>
  <c r="F37" i="75"/>
  <c r="S37" i="75" s="1"/>
  <c r="Z36" i="75"/>
  <c r="V36" i="75"/>
  <c r="U36" i="75"/>
  <c r="T36" i="75"/>
  <c r="Z35" i="75"/>
  <c r="V35" i="75"/>
  <c r="U35" i="75"/>
  <c r="T35" i="75"/>
  <c r="Z34" i="75"/>
  <c r="V34" i="75"/>
  <c r="U34" i="75"/>
  <c r="T34" i="75"/>
  <c r="S34" i="75"/>
  <c r="V33" i="75"/>
  <c r="U33" i="75"/>
  <c r="T33" i="75"/>
  <c r="Z32" i="75"/>
  <c r="V32" i="75"/>
  <c r="U32" i="75"/>
  <c r="T32" i="75"/>
  <c r="V20" i="72"/>
  <c r="U20" i="72"/>
  <c r="F20" i="72"/>
  <c r="T20" i="72" s="1"/>
  <c r="F67" i="72"/>
  <c r="T67" i="72" s="1"/>
  <c r="U67" i="72"/>
  <c r="V67" i="72"/>
  <c r="Z67" i="72"/>
  <c r="F68" i="72"/>
  <c r="S68" i="72" s="1"/>
  <c r="U68" i="72"/>
  <c r="V68" i="72"/>
  <c r="Z68" i="72"/>
  <c r="F69" i="72"/>
  <c r="S69" i="72" s="1"/>
  <c r="U69" i="72"/>
  <c r="V69" i="72"/>
  <c r="F70" i="72"/>
  <c r="S70" i="72" s="1"/>
  <c r="U70" i="72"/>
  <c r="V70" i="72"/>
  <c r="F71" i="72"/>
  <c r="T71" i="72" s="1"/>
  <c r="U71" i="72"/>
  <c r="V71" i="72"/>
  <c r="F72" i="72"/>
  <c r="T72" i="72" s="1"/>
  <c r="U72" i="72"/>
  <c r="V72" i="72"/>
  <c r="V47" i="72"/>
  <c r="U47" i="72"/>
  <c r="F47" i="72"/>
  <c r="S47" i="72" s="1"/>
  <c r="V46" i="72"/>
  <c r="U46" i="72"/>
  <c r="F46" i="72"/>
  <c r="T46" i="72" s="1"/>
  <c r="V45" i="72"/>
  <c r="U45" i="72"/>
  <c r="F45" i="72"/>
  <c r="S45" i="72" s="1"/>
  <c r="V44" i="72"/>
  <c r="U44" i="72"/>
  <c r="F44" i="72"/>
  <c r="T44" i="72" s="1"/>
  <c r="V43" i="72"/>
  <c r="U43" i="72"/>
  <c r="F43" i="72"/>
  <c r="S43" i="72" s="1"/>
  <c r="V42" i="72"/>
  <c r="U42" i="72"/>
  <c r="F42" i="72"/>
  <c r="S42" i="72" s="1"/>
  <c r="V41" i="72"/>
  <c r="U41" i="72"/>
  <c r="F41" i="72"/>
  <c r="S41" i="72" s="1"/>
  <c r="V40" i="72"/>
  <c r="U40" i="72"/>
  <c r="F40" i="72"/>
  <c r="T40" i="72" s="1"/>
  <c r="Z19" i="72"/>
  <c r="Z18" i="72"/>
  <c r="Z16" i="72"/>
  <c r="Z17" i="72"/>
  <c r="Z21" i="72"/>
  <c r="Z39" i="67"/>
  <c r="Z38" i="67"/>
  <c r="Z37" i="67"/>
  <c r="V37" i="67"/>
  <c r="U37" i="67"/>
  <c r="F37" i="67"/>
  <c r="T37" i="67" s="1"/>
  <c r="Z44" i="67"/>
  <c r="V44" i="67"/>
  <c r="U44" i="67"/>
  <c r="F44" i="67"/>
  <c r="S44" i="67" s="1"/>
  <c r="V43" i="67"/>
  <c r="U43" i="67"/>
  <c r="F43" i="67"/>
  <c r="S43" i="67" s="1"/>
  <c r="Z42" i="67"/>
  <c r="V42" i="67"/>
  <c r="U42" i="67"/>
  <c r="F42" i="67"/>
  <c r="T42" i="67" s="1"/>
  <c r="Z41" i="67"/>
  <c r="V41" i="67"/>
  <c r="U41" i="67"/>
  <c r="F41" i="67"/>
  <c r="T41" i="67" s="1"/>
  <c r="Z40" i="67"/>
  <c r="V40" i="67"/>
  <c r="U40" i="67"/>
  <c r="F40" i="67"/>
  <c r="S40" i="67" s="1"/>
  <c r="V39" i="67"/>
  <c r="U39" i="67"/>
  <c r="T39" i="67"/>
  <c r="V38" i="67"/>
  <c r="U38" i="67"/>
  <c r="F38" i="67"/>
  <c r="T38" i="67" s="1"/>
  <c r="Z36" i="67"/>
  <c r="V36" i="67"/>
  <c r="U36" i="67"/>
  <c r="F36" i="67"/>
  <c r="T36" i="67" s="1"/>
  <c r="Z23" i="67"/>
  <c r="V23" i="67"/>
  <c r="U23" i="67"/>
  <c r="F23" i="67"/>
  <c r="S23" i="67" s="1"/>
  <c r="Z22" i="67"/>
  <c r="V22" i="67"/>
  <c r="U22" i="67"/>
  <c r="F22" i="67"/>
  <c r="S22" i="67" s="1"/>
  <c r="Z21" i="67"/>
  <c r="V21" i="67"/>
  <c r="U21" i="67"/>
  <c r="F21" i="67"/>
  <c r="T21" i="67" s="1"/>
  <c r="Z20" i="67"/>
  <c r="V20" i="67"/>
  <c r="U20" i="67"/>
  <c r="F20" i="67"/>
  <c r="T20" i="67" s="1"/>
  <c r="Z19" i="67"/>
  <c r="V19" i="67"/>
  <c r="U19" i="67"/>
  <c r="F19" i="67"/>
  <c r="S19" i="67" s="1"/>
  <c r="Z18" i="67"/>
  <c r="V18" i="67"/>
  <c r="U18" i="67"/>
  <c r="F18" i="67"/>
  <c r="Z17" i="67"/>
  <c r="V17" i="67"/>
  <c r="U17" i="67"/>
  <c r="F17" i="67"/>
  <c r="T17" i="67" s="1"/>
  <c r="Z16" i="67"/>
  <c r="V16" i="67"/>
  <c r="U16" i="67"/>
  <c r="F16" i="67"/>
  <c r="T16" i="67" s="1"/>
  <c r="W40" i="111" l="1"/>
  <c r="S40" i="111"/>
  <c r="T24" i="111"/>
  <c r="T23" i="77"/>
  <c r="W41" i="111"/>
  <c r="W24" i="111"/>
  <c r="S23" i="77"/>
  <c r="W37" i="75"/>
  <c r="T69" i="72"/>
  <c r="T89" i="72"/>
  <c r="S89" i="72"/>
  <c r="W89" i="72"/>
  <c r="S24" i="111"/>
  <c r="T41" i="111"/>
  <c r="W32" i="75"/>
  <c r="W33" i="75"/>
  <c r="W34" i="75"/>
  <c r="W35" i="75"/>
  <c r="T37" i="75"/>
  <c r="T44" i="74"/>
  <c r="W44" i="74"/>
  <c r="S44" i="74"/>
  <c r="W36" i="75"/>
  <c r="T38" i="75"/>
  <c r="W38" i="75"/>
  <c r="S33" i="75"/>
  <c r="S36" i="75"/>
  <c r="S32" i="75"/>
  <c r="S35" i="75"/>
  <c r="W20" i="72"/>
  <c r="S20" i="72"/>
  <c r="W70" i="72"/>
  <c r="W68" i="72"/>
  <c r="W72" i="72"/>
  <c r="W71" i="72"/>
  <c r="W69" i="72"/>
  <c r="S71" i="72"/>
  <c r="W37" i="67"/>
  <c r="T47" i="72"/>
  <c r="T68" i="72"/>
  <c r="W67" i="72"/>
  <c r="S67" i="72"/>
  <c r="S72" i="72"/>
  <c r="T70" i="72"/>
  <c r="W46" i="72"/>
  <c r="W42" i="72"/>
  <c r="T43" i="72"/>
  <c r="S46" i="72"/>
  <c r="W40" i="72"/>
  <c r="W41" i="72"/>
  <c r="T42" i="72"/>
  <c r="W43" i="72"/>
  <c r="W44" i="72"/>
  <c r="W45" i="72"/>
  <c r="W47" i="72"/>
  <c r="S40" i="72"/>
  <c r="T41" i="72"/>
  <c r="S44" i="72"/>
  <c r="T45" i="72"/>
  <c r="T44" i="67"/>
  <c r="S37" i="67"/>
  <c r="W43" i="67"/>
  <c r="W39" i="67"/>
  <c r="T40" i="67"/>
  <c r="S39" i="67"/>
  <c r="W36" i="67"/>
  <c r="W38" i="67"/>
  <c r="W40" i="67"/>
  <c r="W41" i="67"/>
  <c r="W42" i="67"/>
  <c r="T43" i="67"/>
  <c r="W44" i="67"/>
  <c r="T22" i="67"/>
  <c r="W16" i="67"/>
  <c r="W17" i="67"/>
  <c r="W18" i="67"/>
  <c r="W20" i="67"/>
  <c r="W22" i="67"/>
  <c r="W19" i="67"/>
  <c r="W21" i="67"/>
  <c r="S38" i="67"/>
  <c r="S42" i="67"/>
  <c r="T19" i="67"/>
  <c r="S36" i="67"/>
  <c r="S41" i="67"/>
  <c r="T23" i="67"/>
  <c r="W23" i="67"/>
  <c r="S17" i="67"/>
  <c r="S21" i="67"/>
  <c r="S24" i="67" s="1"/>
  <c r="S20" i="67"/>
  <c r="S16" i="67"/>
  <c r="V102" i="72"/>
  <c r="U102" i="72"/>
  <c r="F102" i="72"/>
  <c r="S102" i="72" s="1"/>
  <c r="V101" i="72"/>
  <c r="U101" i="72"/>
  <c r="F101" i="72"/>
  <c r="S101" i="72" s="1"/>
  <c r="V100" i="72"/>
  <c r="U100" i="72"/>
  <c r="F100" i="72"/>
  <c r="T100" i="72" s="1"/>
  <c r="V99" i="72"/>
  <c r="U99" i="72"/>
  <c r="F99" i="72"/>
  <c r="T99" i="72" s="1"/>
  <c r="V98" i="72"/>
  <c r="U98" i="72"/>
  <c r="F98" i="72"/>
  <c r="S98" i="72" s="1"/>
  <c r="V97" i="72"/>
  <c r="U97" i="72"/>
  <c r="F97" i="72"/>
  <c r="T97" i="72" s="1"/>
  <c r="V96" i="72"/>
  <c r="U96" i="72"/>
  <c r="F96" i="72"/>
  <c r="T96" i="72" s="1"/>
  <c r="V95" i="72"/>
  <c r="U95" i="72"/>
  <c r="F95" i="72"/>
  <c r="T95" i="72" s="1"/>
  <c r="V79" i="67"/>
  <c r="U79" i="67"/>
  <c r="F79" i="67"/>
  <c r="S79" i="67" s="1"/>
  <c r="V78" i="67"/>
  <c r="U78" i="67"/>
  <c r="F78" i="67"/>
  <c r="T78" i="67" s="1"/>
  <c r="V77" i="67"/>
  <c r="U77" i="67"/>
  <c r="F77" i="67"/>
  <c r="S77" i="67" s="1"/>
  <c r="V76" i="67"/>
  <c r="U76" i="67"/>
  <c r="F76" i="67"/>
  <c r="T76" i="67" s="1"/>
  <c r="V75" i="67"/>
  <c r="U75" i="67"/>
  <c r="F75" i="67"/>
  <c r="S75" i="67" s="1"/>
  <c r="V74" i="67"/>
  <c r="U74" i="67"/>
  <c r="T74" i="67"/>
  <c r="V73" i="67"/>
  <c r="U73" i="67"/>
  <c r="F73" i="67"/>
  <c r="T73" i="67" s="1"/>
  <c r="V72" i="67"/>
  <c r="U72" i="67"/>
  <c r="F72" i="67"/>
  <c r="T72" i="67" s="1"/>
  <c r="V64" i="67"/>
  <c r="U64" i="67"/>
  <c r="F64" i="67"/>
  <c r="S64" i="67" s="1"/>
  <c r="V63" i="67"/>
  <c r="U63" i="67"/>
  <c r="F63" i="67"/>
  <c r="T63" i="67" s="1"/>
  <c r="V62" i="67"/>
  <c r="U62" i="67"/>
  <c r="F62" i="67"/>
  <c r="T62" i="67" s="1"/>
  <c r="V61" i="67"/>
  <c r="U61" i="67"/>
  <c r="F61" i="67"/>
  <c r="T61" i="67" s="1"/>
  <c r="V60" i="67"/>
  <c r="U60" i="67"/>
  <c r="F60" i="67"/>
  <c r="S60" i="67" s="1"/>
  <c r="V59" i="67"/>
  <c r="U59" i="67"/>
  <c r="F59" i="67"/>
  <c r="T59" i="67" s="1"/>
  <c r="V58" i="67"/>
  <c r="U58" i="67"/>
  <c r="F58" i="67"/>
  <c r="T58" i="67" s="1"/>
  <c r="V57" i="67"/>
  <c r="U57" i="67"/>
  <c r="F57" i="67"/>
  <c r="T57" i="67" s="1"/>
  <c r="T39" i="75" l="1"/>
  <c r="T48" i="72"/>
  <c r="W39" i="75"/>
  <c r="S73" i="72"/>
  <c r="S39" i="75"/>
  <c r="W48" i="72"/>
  <c r="S48" i="72"/>
  <c r="W73" i="72"/>
  <c r="T73" i="72"/>
  <c r="S45" i="67"/>
  <c r="W45" i="67"/>
  <c r="T45" i="67"/>
  <c r="T102" i="72"/>
  <c r="W24" i="67"/>
  <c r="T24" i="67"/>
  <c r="T64" i="67"/>
  <c r="W101" i="72"/>
  <c r="W97" i="72"/>
  <c r="T98" i="72"/>
  <c r="S97" i="72"/>
  <c r="W95" i="72"/>
  <c r="W96" i="72"/>
  <c r="W98" i="72"/>
  <c r="W99" i="72"/>
  <c r="W100" i="72"/>
  <c r="T101" i="72"/>
  <c r="W102" i="72"/>
  <c r="S100" i="72"/>
  <c r="S95" i="72"/>
  <c r="S99" i="72"/>
  <c r="S96" i="72"/>
  <c r="T79" i="67"/>
  <c r="W63" i="67"/>
  <c r="W79" i="67"/>
  <c r="W78" i="67"/>
  <c r="S78" i="67"/>
  <c r="W77" i="67"/>
  <c r="T75" i="67"/>
  <c r="W74" i="67"/>
  <c r="S74" i="67"/>
  <c r="W73" i="67"/>
  <c r="W75" i="67"/>
  <c r="W76" i="67"/>
  <c r="W72" i="67"/>
  <c r="S73" i="67"/>
  <c r="S72" i="67"/>
  <c r="S76" i="67"/>
  <c r="T77" i="67"/>
  <c r="W59" i="67"/>
  <c r="T60" i="67"/>
  <c r="S63" i="67"/>
  <c r="S59" i="67"/>
  <c r="W57" i="67"/>
  <c r="W58" i="67"/>
  <c r="W60" i="67"/>
  <c r="W61" i="67"/>
  <c r="W62" i="67"/>
  <c r="W64" i="67"/>
  <c r="S58" i="67"/>
  <c r="S62" i="67"/>
  <c r="S57" i="67"/>
  <c r="S61" i="67"/>
  <c r="Z30" i="71"/>
  <c r="V30" i="71"/>
  <c r="U30" i="71"/>
  <c r="F30" i="71"/>
  <c r="T30" i="71" s="1"/>
  <c r="T65" i="67" l="1"/>
  <c r="T80" i="67"/>
  <c r="S80" i="67"/>
  <c r="S103" i="72"/>
  <c r="T103" i="72"/>
  <c r="W103" i="72"/>
  <c r="W80" i="67"/>
  <c r="S65" i="67"/>
  <c r="W65" i="67"/>
  <c r="W30" i="71"/>
  <c r="S30" i="71"/>
  <c r="F16" i="110"/>
  <c r="S16" i="110" s="1"/>
  <c r="F17" i="110"/>
  <c r="S17" i="110" s="1"/>
  <c r="F18" i="110"/>
  <c r="T18" i="110" s="1"/>
  <c r="F19" i="110"/>
  <c r="T19" i="110" s="1"/>
  <c r="F20" i="110"/>
  <c r="T20" i="110" s="1"/>
  <c r="F21" i="110"/>
  <c r="S21" i="110" s="1"/>
  <c r="F22" i="110"/>
  <c r="T22" i="110" s="1"/>
  <c r="Z22" i="110"/>
  <c r="V22" i="110"/>
  <c r="U22" i="110"/>
  <c r="Z21" i="110"/>
  <c r="V21" i="110"/>
  <c r="U21" i="110"/>
  <c r="Z20" i="110"/>
  <c r="V20" i="110"/>
  <c r="U20" i="110"/>
  <c r="Z19" i="110"/>
  <c r="V19" i="110"/>
  <c r="U19" i="110"/>
  <c r="Z18" i="110"/>
  <c r="V18" i="110"/>
  <c r="U18" i="110"/>
  <c r="Z17" i="110"/>
  <c r="V17" i="110"/>
  <c r="U17" i="110"/>
  <c r="Z16" i="110"/>
  <c r="V16" i="110"/>
  <c r="U16" i="110"/>
  <c r="E7" i="110"/>
  <c r="Z2" i="110"/>
  <c r="S20" i="110" l="1"/>
  <c r="T16" i="110"/>
  <c r="W20" i="110"/>
  <c r="W21" i="110"/>
  <c r="T21" i="110"/>
  <c r="T17" i="110"/>
  <c r="W16" i="110"/>
  <c r="W17" i="110"/>
  <c r="W18" i="110"/>
  <c r="W22" i="110"/>
  <c r="W19" i="110"/>
  <c r="S19" i="110"/>
  <c r="S18" i="110"/>
  <c r="S22" i="110"/>
  <c r="T23" i="110" l="1"/>
  <c r="W23" i="110"/>
  <c r="S23" i="110"/>
  <c r="Z21" i="105" l="1"/>
  <c r="Z27" i="76" l="1"/>
  <c r="V27" i="76"/>
  <c r="U27" i="76"/>
  <c r="F27" i="76"/>
  <c r="T27" i="76" s="1"/>
  <c r="Z28" i="73"/>
  <c r="W27" i="76" l="1"/>
  <c r="S27" i="76"/>
  <c r="Z29" i="73" l="1"/>
  <c r="V28" i="73"/>
  <c r="U28" i="73"/>
  <c r="T28" i="73"/>
  <c r="F28" i="73"/>
  <c r="S28" i="73" s="1"/>
  <c r="Z22" i="98"/>
  <c r="V22" i="98"/>
  <c r="W22" i="98" s="1"/>
  <c r="U22" i="98"/>
  <c r="F22" i="98"/>
  <c r="T22" i="98" s="1"/>
  <c r="Z21" i="98"/>
  <c r="V21" i="98"/>
  <c r="W21" i="98" s="1"/>
  <c r="U21" i="98"/>
  <c r="F21" i="98"/>
  <c r="T21" i="98" s="1"/>
  <c r="Z20" i="98"/>
  <c r="V20" i="98"/>
  <c r="W20" i="98" s="1"/>
  <c r="U20" i="98"/>
  <c r="T20" i="98"/>
  <c r="F20" i="98"/>
  <c r="S20" i="98" s="1"/>
  <c r="Z19" i="98"/>
  <c r="W19" i="98"/>
  <c r="V19" i="98"/>
  <c r="U19" i="98"/>
  <c r="T19" i="98"/>
  <c r="S19" i="98"/>
  <c r="F19" i="98"/>
  <c r="Z18" i="98"/>
  <c r="V18" i="98"/>
  <c r="W18" i="98" s="1"/>
  <c r="U18" i="98"/>
  <c r="F18" i="98"/>
  <c r="T18" i="98" s="1"/>
  <c r="Z17" i="98"/>
  <c r="V17" i="98"/>
  <c r="W17" i="98" s="1"/>
  <c r="U17" i="98"/>
  <c r="F17" i="98"/>
  <c r="T17" i="98" s="1"/>
  <c r="Z16" i="98"/>
  <c r="V16" i="98"/>
  <c r="U16" i="98"/>
  <c r="W16" i="98" s="1"/>
  <c r="W23" i="98" s="1"/>
  <c r="T16" i="98"/>
  <c r="F16" i="98"/>
  <c r="S16" i="98" s="1"/>
  <c r="Z22" i="95"/>
  <c r="V22" i="95"/>
  <c r="U22" i="95"/>
  <c r="F22" i="95"/>
  <c r="S22" i="95" s="1"/>
  <c r="Z21" i="95"/>
  <c r="V21" i="95"/>
  <c r="U21" i="95"/>
  <c r="F21" i="95"/>
  <c r="T21" i="95" s="1"/>
  <c r="Z20" i="95"/>
  <c r="V20" i="95"/>
  <c r="U20" i="95"/>
  <c r="F20" i="95"/>
  <c r="S20" i="95" s="1"/>
  <c r="Z19" i="95"/>
  <c r="V19" i="95"/>
  <c r="U19" i="95"/>
  <c r="F19" i="95"/>
  <c r="T19" i="95" s="1"/>
  <c r="Z18" i="95"/>
  <c r="V18" i="95"/>
  <c r="U18" i="95"/>
  <c r="T18" i="95"/>
  <c r="F18" i="95"/>
  <c r="S18" i="95" s="1"/>
  <c r="Z17" i="95"/>
  <c r="V17" i="95"/>
  <c r="U17" i="95"/>
  <c r="F17" i="95"/>
  <c r="T17" i="95" s="1"/>
  <c r="Z16" i="95"/>
  <c r="V16" i="95"/>
  <c r="U16" i="95"/>
  <c r="F16" i="95"/>
  <c r="T16" i="95" s="1"/>
  <c r="Z22" i="106"/>
  <c r="V22" i="106"/>
  <c r="W22" i="106" s="1"/>
  <c r="U22" i="106"/>
  <c r="F22" i="106"/>
  <c r="T22" i="106" s="1"/>
  <c r="Z21" i="106"/>
  <c r="V21" i="106"/>
  <c r="U21" i="106"/>
  <c r="F21" i="106"/>
  <c r="S21" i="106" s="1"/>
  <c r="Z20" i="106"/>
  <c r="V20" i="106"/>
  <c r="U20" i="106"/>
  <c r="F20" i="106"/>
  <c r="T20" i="106" s="1"/>
  <c r="Z19" i="106"/>
  <c r="V19" i="106"/>
  <c r="U19" i="106"/>
  <c r="F19" i="106"/>
  <c r="S19" i="106" s="1"/>
  <c r="Z18" i="106"/>
  <c r="V18" i="106"/>
  <c r="W18" i="106" s="1"/>
  <c r="U18" i="106"/>
  <c r="F18" i="106"/>
  <c r="T18" i="106" s="1"/>
  <c r="Z17" i="106"/>
  <c r="V17" i="106"/>
  <c r="U17" i="106"/>
  <c r="F17" i="106"/>
  <c r="T17" i="106" s="1"/>
  <c r="Z16" i="106"/>
  <c r="V16" i="106"/>
  <c r="U16" i="106"/>
  <c r="F16" i="106"/>
  <c r="T16" i="106" s="1"/>
  <c r="Z22" i="107"/>
  <c r="V22" i="107"/>
  <c r="U22" i="107"/>
  <c r="F22" i="107"/>
  <c r="T22" i="107" s="1"/>
  <c r="Z21" i="107"/>
  <c r="V21" i="107"/>
  <c r="U21" i="107"/>
  <c r="F21" i="107"/>
  <c r="T21" i="107" s="1"/>
  <c r="Z20" i="107"/>
  <c r="V20" i="107"/>
  <c r="U20" i="107"/>
  <c r="F20" i="107"/>
  <c r="T20" i="107" s="1"/>
  <c r="Z19" i="107"/>
  <c r="V19" i="107"/>
  <c r="U19" i="107"/>
  <c r="F19" i="107"/>
  <c r="S19" i="107" s="1"/>
  <c r="Z18" i="107"/>
  <c r="V18" i="107"/>
  <c r="U18" i="107"/>
  <c r="F18" i="107"/>
  <c r="T18" i="107" s="1"/>
  <c r="Z17" i="107"/>
  <c r="V17" i="107"/>
  <c r="U17" i="107"/>
  <c r="F17" i="107"/>
  <c r="T17" i="107" s="1"/>
  <c r="Z16" i="107"/>
  <c r="V16" i="107"/>
  <c r="U16" i="107"/>
  <c r="F16" i="107"/>
  <c r="T16" i="107" s="1"/>
  <c r="F16" i="105"/>
  <c r="F17" i="105"/>
  <c r="F18" i="105"/>
  <c r="F19" i="105"/>
  <c r="F20" i="105"/>
  <c r="F21" i="105"/>
  <c r="F22" i="105"/>
  <c r="V26" i="88"/>
  <c r="W26" i="88" s="1"/>
  <c r="U26" i="88"/>
  <c r="F26" i="88"/>
  <c r="T26" i="88" s="1"/>
  <c r="Z22" i="88"/>
  <c r="V22" i="88"/>
  <c r="W22" i="88" s="1"/>
  <c r="U22" i="88"/>
  <c r="T22" i="88"/>
  <c r="F22" i="88"/>
  <c r="S22" i="88" s="1"/>
  <c r="Z21" i="88"/>
  <c r="W21" i="88"/>
  <c r="V21" i="88"/>
  <c r="U21" i="88"/>
  <c r="T21" i="88"/>
  <c r="S21" i="88"/>
  <c r="F21" i="88"/>
  <c r="Z20" i="88"/>
  <c r="V20" i="88"/>
  <c r="W20" i="88" s="1"/>
  <c r="U20" i="88"/>
  <c r="F20" i="88"/>
  <c r="T20" i="88" s="1"/>
  <c r="Z19" i="88"/>
  <c r="V19" i="88"/>
  <c r="W19" i="88" s="1"/>
  <c r="U19" i="88"/>
  <c r="F19" i="88"/>
  <c r="T19" i="88" s="1"/>
  <c r="Z18" i="88"/>
  <c r="V18" i="88"/>
  <c r="W18" i="88" s="1"/>
  <c r="U18" i="88"/>
  <c r="T18" i="88"/>
  <c r="F18" i="88"/>
  <c r="S18" i="88" s="1"/>
  <c r="Z17" i="88"/>
  <c r="W17" i="88"/>
  <c r="V17" i="88"/>
  <c r="U17" i="88"/>
  <c r="T17" i="88"/>
  <c r="S17" i="88"/>
  <c r="F17" i="88"/>
  <c r="Z16" i="88"/>
  <c r="V16" i="88"/>
  <c r="W16" i="88" s="1"/>
  <c r="W23" i="88" s="1"/>
  <c r="U16" i="88"/>
  <c r="F16" i="88"/>
  <c r="S16" i="88" s="1"/>
  <c r="Z22" i="87"/>
  <c r="V22" i="87"/>
  <c r="U22" i="87"/>
  <c r="T22" i="87"/>
  <c r="F22" i="87"/>
  <c r="S22" i="87" s="1"/>
  <c r="Z21" i="87"/>
  <c r="V21" i="87"/>
  <c r="W21" i="87" s="1"/>
  <c r="U21" i="87"/>
  <c r="F21" i="87"/>
  <c r="T21" i="87" s="1"/>
  <c r="Z20" i="87"/>
  <c r="V20" i="87"/>
  <c r="U20" i="87"/>
  <c r="F20" i="87"/>
  <c r="T20" i="87" s="1"/>
  <c r="Z19" i="87"/>
  <c r="V19" i="87"/>
  <c r="U19" i="87"/>
  <c r="F19" i="87"/>
  <c r="T19" i="87" s="1"/>
  <c r="Z18" i="87"/>
  <c r="V18" i="87"/>
  <c r="U18" i="87"/>
  <c r="T18" i="87"/>
  <c r="F18" i="87"/>
  <c r="S18" i="87" s="1"/>
  <c r="Z17" i="87"/>
  <c r="V17" i="87"/>
  <c r="W17" i="87" s="1"/>
  <c r="U17" i="87"/>
  <c r="F17" i="87"/>
  <c r="S17" i="87" s="1"/>
  <c r="Z16" i="87"/>
  <c r="V16" i="87"/>
  <c r="U16" i="87"/>
  <c r="F16" i="87"/>
  <c r="T16" i="87" s="1"/>
  <c r="Z2" i="78"/>
  <c r="V26" i="76"/>
  <c r="U26" i="76"/>
  <c r="F26" i="76"/>
  <c r="T26" i="76" s="1"/>
  <c r="Z22" i="76"/>
  <c r="V22" i="76"/>
  <c r="W22" i="76" s="1"/>
  <c r="U22" i="76"/>
  <c r="T22" i="76"/>
  <c r="F22" i="76"/>
  <c r="S22" i="76" s="1"/>
  <c r="Z21" i="76"/>
  <c r="W21" i="76"/>
  <c r="V21" i="76"/>
  <c r="U21" i="76"/>
  <c r="T21" i="76"/>
  <c r="S21" i="76"/>
  <c r="F21" i="76"/>
  <c r="Z20" i="76"/>
  <c r="V20" i="76"/>
  <c r="W20" i="76" s="1"/>
  <c r="U20" i="76"/>
  <c r="F20" i="76"/>
  <c r="T20" i="76" s="1"/>
  <c r="Z19" i="76"/>
  <c r="V19" i="76"/>
  <c r="W19" i="76" s="1"/>
  <c r="U19" i="76"/>
  <c r="F19" i="76"/>
  <c r="T19" i="76" s="1"/>
  <c r="Z18" i="76"/>
  <c r="V18" i="76"/>
  <c r="W18" i="76" s="1"/>
  <c r="U18" i="76"/>
  <c r="T18" i="76"/>
  <c r="F18" i="76"/>
  <c r="S18" i="76" s="1"/>
  <c r="V17" i="76"/>
  <c r="W17" i="76" s="1"/>
  <c r="U17" i="76"/>
  <c r="F17" i="76"/>
  <c r="T17" i="76" s="1"/>
  <c r="Z16" i="76"/>
  <c r="V16" i="76"/>
  <c r="W16" i="76" s="1"/>
  <c r="W23" i="76" s="1"/>
  <c r="U16" i="76"/>
  <c r="F16" i="76"/>
  <c r="T16" i="76" s="1"/>
  <c r="T23" i="76" s="1"/>
  <c r="Z2" i="75"/>
  <c r="Z2" i="74"/>
  <c r="Z22" i="74"/>
  <c r="V22" i="74"/>
  <c r="U22" i="74"/>
  <c r="F22" i="74"/>
  <c r="S22" i="74" s="1"/>
  <c r="V21" i="74"/>
  <c r="U21" i="74"/>
  <c r="F21" i="74"/>
  <c r="S21" i="74" s="1"/>
  <c r="Z20" i="74"/>
  <c r="V20" i="74"/>
  <c r="U20" i="74"/>
  <c r="F20" i="74"/>
  <c r="S20" i="74" s="1"/>
  <c r="Z19" i="74"/>
  <c r="V19" i="74"/>
  <c r="U19" i="74"/>
  <c r="F19" i="74"/>
  <c r="T19" i="74" s="1"/>
  <c r="Z18" i="74"/>
  <c r="V18" i="74"/>
  <c r="U18" i="74"/>
  <c r="F18" i="74"/>
  <c r="S18" i="74" s="1"/>
  <c r="Z17" i="74"/>
  <c r="V17" i="74"/>
  <c r="U17" i="74"/>
  <c r="F17" i="74"/>
  <c r="T17" i="74" s="1"/>
  <c r="V16" i="74"/>
  <c r="U16" i="74"/>
  <c r="F16" i="74"/>
  <c r="T16" i="74" s="1"/>
  <c r="V29" i="73"/>
  <c r="U29" i="73"/>
  <c r="F29" i="73"/>
  <c r="T29" i="73" s="1"/>
  <c r="V27" i="73"/>
  <c r="U27" i="73"/>
  <c r="F27" i="73"/>
  <c r="T27" i="73" s="1"/>
  <c r="Z21" i="73"/>
  <c r="Z16" i="73"/>
  <c r="Z22" i="73"/>
  <c r="V22" i="73"/>
  <c r="U22" i="73"/>
  <c r="F22" i="73"/>
  <c r="S22" i="73" s="1"/>
  <c r="V21" i="73"/>
  <c r="U21" i="73"/>
  <c r="F21" i="73"/>
  <c r="T21" i="73" s="1"/>
  <c r="Z20" i="73"/>
  <c r="V20" i="73"/>
  <c r="U20" i="73"/>
  <c r="F20" i="73"/>
  <c r="S20" i="73" s="1"/>
  <c r="Z19" i="73"/>
  <c r="V19" i="73"/>
  <c r="U19" i="73"/>
  <c r="F19" i="73"/>
  <c r="T19" i="73" s="1"/>
  <c r="Z18" i="73"/>
  <c r="V18" i="73"/>
  <c r="U18" i="73"/>
  <c r="F18" i="73"/>
  <c r="S18" i="73" s="1"/>
  <c r="Z17" i="73"/>
  <c r="V17" i="73"/>
  <c r="U17" i="73"/>
  <c r="F17" i="73"/>
  <c r="T17" i="73" s="1"/>
  <c r="V16" i="73"/>
  <c r="U16" i="73"/>
  <c r="F16" i="73"/>
  <c r="T16" i="73" s="1"/>
  <c r="Z23" i="72"/>
  <c r="Z22" i="72"/>
  <c r="Z46" i="71"/>
  <c r="Z45" i="71"/>
  <c r="Z47" i="71"/>
  <c r="Z49" i="71"/>
  <c r="V49" i="71"/>
  <c r="U49" i="71"/>
  <c r="F49" i="71"/>
  <c r="S49" i="71" s="1"/>
  <c r="Z48" i="71"/>
  <c r="V48" i="71"/>
  <c r="U48" i="71"/>
  <c r="F48" i="71"/>
  <c r="T48" i="71" s="1"/>
  <c r="V47" i="71"/>
  <c r="U47" i="71"/>
  <c r="F47" i="71"/>
  <c r="T47" i="71" s="1"/>
  <c r="V46" i="71"/>
  <c r="U46" i="71"/>
  <c r="F46" i="71"/>
  <c r="T46" i="71" s="1"/>
  <c r="V45" i="71"/>
  <c r="U45" i="71"/>
  <c r="F45" i="71"/>
  <c r="S45" i="71" s="1"/>
  <c r="Z44" i="71"/>
  <c r="V44" i="71"/>
  <c r="U44" i="71"/>
  <c r="F44" i="71"/>
  <c r="T44" i="71" s="1"/>
  <c r="Z43" i="71"/>
  <c r="V43" i="71"/>
  <c r="U43" i="71"/>
  <c r="F43" i="71"/>
  <c r="T43" i="71" s="1"/>
  <c r="Z42" i="71"/>
  <c r="V42" i="71"/>
  <c r="U42" i="71"/>
  <c r="F42" i="71"/>
  <c r="T42" i="71" s="1"/>
  <c r="Z18" i="71"/>
  <c r="Z17" i="71"/>
  <c r="Z16" i="71"/>
  <c r="Z23" i="71"/>
  <c r="Z22" i="71"/>
  <c r="Z21" i="71"/>
  <c r="W21" i="95" l="1"/>
  <c r="W19" i="95"/>
  <c r="W18" i="95"/>
  <c r="W16" i="95"/>
  <c r="T22" i="95"/>
  <c r="W17" i="95"/>
  <c r="W20" i="95"/>
  <c r="S26" i="76"/>
  <c r="W21" i="74"/>
  <c r="W48" i="71"/>
  <c r="T21" i="74"/>
  <c r="W22" i="74"/>
  <c r="W44" i="71"/>
  <c r="T22" i="74"/>
  <c r="W17" i="74"/>
  <c r="T18" i="74"/>
  <c r="S17" i="95"/>
  <c r="S21" i="95"/>
  <c r="W22" i="95"/>
  <c r="W23" i="95" s="1"/>
  <c r="W26" i="76"/>
  <c r="W28" i="73"/>
  <c r="W22" i="73"/>
  <c r="W17" i="73"/>
  <c r="S17" i="73"/>
  <c r="W21" i="73"/>
  <c r="T22" i="73"/>
  <c r="S21" i="73"/>
  <c r="T23" i="98"/>
  <c r="S18" i="98"/>
  <c r="S23" i="98" s="1"/>
  <c r="S22" i="98"/>
  <c r="S17" i="98"/>
  <c r="S21" i="98"/>
  <c r="S16" i="95"/>
  <c r="S19" i="95"/>
  <c r="T20" i="95"/>
  <c r="T23" i="95" s="1"/>
  <c r="T19" i="106"/>
  <c r="S18" i="106"/>
  <c r="S22" i="106"/>
  <c r="W16" i="106"/>
  <c r="W17" i="106"/>
  <c r="W19" i="106"/>
  <c r="W20" i="106"/>
  <c r="W21" i="106"/>
  <c r="S17" i="106"/>
  <c r="S16" i="106"/>
  <c r="S20" i="106"/>
  <c r="T21" i="106"/>
  <c r="T23" i="106" s="1"/>
  <c r="W18" i="107"/>
  <c r="W22" i="107"/>
  <c r="S18" i="107"/>
  <c r="S22" i="107"/>
  <c r="T19" i="107"/>
  <c r="T23" i="107" s="1"/>
  <c r="W16" i="107"/>
  <c r="W17" i="107"/>
  <c r="W19" i="107"/>
  <c r="W20" i="107"/>
  <c r="W21" i="107"/>
  <c r="S17" i="107"/>
  <c r="S21" i="107"/>
  <c r="S16" i="107"/>
  <c r="S20" i="107"/>
  <c r="S26" i="88"/>
  <c r="S20" i="88"/>
  <c r="T16" i="88"/>
  <c r="T23" i="88" s="1"/>
  <c r="S19" i="88"/>
  <c r="S23" i="88" s="1"/>
  <c r="S21" i="87"/>
  <c r="W16" i="87"/>
  <c r="T17" i="87"/>
  <c r="W18" i="87"/>
  <c r="W19" i="87"/>
  <c r="W20" i="87"/>
  <c r="W22" i="87"/>
  <c r="T23" i="87"/>
  <c r="S16" i="87"/>
  <c r="S20" i="87"/>
  <c r="S19" i="87"/>
  <c r="S17" i="76"/>
  <c r="S20" i="76"/>
  <c r="S16" i="76"/>
  <c r="S19" i="76"/>
  <c r="W20" i="74"/>
  <c r="W19" i="74"/>
  <c r="W18" i="74"/>
  <c r="S17" i="74"/>
  <c r="W16" i="74"/>
  <c r="T20" i="74"/>
  <c r="S16" i="74"/>
  <c r="S19" i="74"/>
  <c r="W27" i="73"/>
  <c r="W29" i="73"/>
  <c r="S29" i="73"/>
  <c r="S27" i="73"/>
  <c r="W20" i="73"/>
  <c r="W19" i="73"/>
  <c r="W18" i="73"/>
  <c r="T18" i="73"/>
  <c r="W16" i="73"/>
  <c r="S16" i="73"/>
  <c r="S19" i="73"/>
  <c r="T20" i="73"/>
  <c r="T49" i="71"/>
  <c r="T45" i="71"/>
  <c r="W46" i="71"/>
  <c r="S44" i="71"/>
  <c r="S48" i="71"/>
  <c r="W42" i="71"/>
  <c r="W43" i="71"/>
  <c r="W45" i="71"/>
  <c r="W47" i="71"/>
  <c r="W49" i="71"/>
  <c r="S43" i="71"/>
  <c r="S47" i="71"/>
  <c r="S42" i="71"/>
  <c r="S46" i="71"/>
  <c r="V20" i="71"/>
  <c r="U20" i="71"/>
  <c r="F20" i="71"/>
  <c r="T20" i="71" s="1"/>
  <c r="Z22" i="70"/>
  <c r="V22" i="70"/>
  <c r="W22" i="70" s="1"/>
  <c r="U22" i="70"/>
  <c r="F22" i="70"/>
  <c r="S22" i="70" s="1"/>
  <c r="Z21" i="70"/>
  <c r="V21" i="70"/>
  <c r="W21" i="70" s="1"/>
  <c r="U21" i="70"/>
  <c r="T21" i="70"/>
  <c r="F21" i="70"/>
  <c r="S21" i="70" s="1"/>
  <c r="Z20" i="70"/>
  <c r="V20" i="70"/>
  <c r="W20" i="70" s="1"/>
  <c r="U20" i="70"/>
  <c r="F20" i="70"/>
  <c r="T20" i="70" s="1"/>
  <c r="Z19" i="70"/>
  <c r="V19" i="70"/>
  <c r="W19" i="70" s="1"/>
  <c r="U19" i="70"/>
  <c r="F19" i="70"/>
  <c r="T19" i="70" s="1"/>
  <c r="Z18" i="70"/>
  <c r="V18" i="70"/>
  <c r="W18" i="70" s="1"/>
  <c r="U18" i="70"/>
  <c r="F18" i="70"/>
  <c r="S18" i="70" s="1"/>
  <c r="Z17" i="70"/>
  <c r="V17" i="70"/>
  <c r="W17" i="70" s="1"/>
  <c r="U17" i="70"/>
  <c r="T17" i="70"/>
  <c r="F17" i="70"/>
  <c r="S17" i="70" s="1"/>
  <c r="Z16" i="70"/>
  <c r="V16" i="70"/>
  <c r="W16" i="70" s="1"/>
  <c r="U16" i="70"/>
  <c r="F16" i="70"/>
  <c r="S16" i="70" s="1"/>
  <c r="Z31" i="68"/>
  <c r="Z29" i="68"/>
  <c r="Z30" i="68"/>
  <c r="V31" i="68"/>
  <c r="U31" i="68"/>
  <c r="F31" i="68"/>
  <c r="T31" i="68" s="1"/>
  <c r="V30" i="68"/>
  <c r="U30" i="68"/>
  <c r="F30" i="68"/>
  <c r="T30" i="68" s="1"/>
  <c r="V29" i="68"/>
  <c r="U29" i="68"/>
  <c r="F29" i="68"/>
  <c r="S29" i="68" s="1"/>
  <c r="V28" i="68"/>
  <c r="U28" i="68"/>
  <c r="F28" i="68"/>
  <c r="T28" i="68" s="1"/>
  <c r="T50" i="71" l="1"/>
  <c r="T18" i="70"/>
  <c r="T22" i="70"/>
  <c r="W23" i="70"/>
  <c r="W30" i="68"/>
  <c r="T23" i="74"/>
  <c r="W23" i="74"/>
  <c r="T23" i="73"/>
  <c r="W23" i="73"/>
  <c r="S23" i="95"/>
  <c r="W23" i="106"/>
  <c r="S23" i="106"/>
  <c r="W23" i="107"/>
  <c r="S23" i="107"/>
  <c r="W23" i="87"/>
  <c r="S23" i="87"/>
  <c r="S23" i="76"/>
  <c r="S23" i="74"/>
  <c r="S23" i="73"/>
  <c r="S50" i="71"/>
  <c r="W50" i="71"/>
  <c r="W20" i="71"/>
  <c r="S20" i="71"/>
  <c r="S20" i="70"/>
  <c r="T16" i="70"/>
  <c r="T23" i="70" s="1"/>
  <c r="S19" i="70"/>
  <c r="S30" i="68"/>
  <c r="W28" i="68"/>
  <c r="W29" i="68"/>
  <c r="W31" i="68"/>
  <c r="S28" i="68"/>
  <c r="T29" i="68"/>
  <c r="S31" i="68"/>
  <c r="S23" i="70" l="1"/>
  <c r="F16" i="68"/>
  <c r="F17" i="68"/>
  <c r="F18" i="68"/>
  <c r="F19" i="68"/>
  <c r="F20" i="68"/>
  <c r="F21" i="68"/>
  <c r="F22" i="68"/>
  <c r="F23" i="68"/>
  <c r="Z16" i="68" l="1"/>
  <c r="Z17" i="68"/>
  <c r="V16" i="68"/>
  <c r="U16" i="68"/>
  <c r="T16" i="68"/>
  <c r="W16" i="68" l="1"/>
  <c r="S16" i="68"/>
  <c r="Z2" i="68" l="1"/>
  <c r="Z22" i="93" l="1"/>
  <c r="V22" i="93"/>
  <c r="U22" i="93"/>
  <c r="F22" i="93"/>
  <c r="S22" i="93" s="1"/>
  <c r="Z21" i="93"/>
  <c r="V21" i="93"/>
  <c r="U21" i="93"/>
  <c r="W21" i="93" s="1"/>
  <c r="F21" i="93"/>
  <c r="T21" i="93" s="1"/>
  <c r="Z20" i="93"/>
  <c r="V20" i="93"/>
  <c r="U20" i="93"/>
  <c r="F20" i="93"/>
  <c r="T20" i="93" s="1"/>
  <c r="Z19" i="93"/>
  <c r="V19" i="93"/>
  <c r="U19" i="93"/>
  <c r="F19" i="93"/>
  <c r="T19" i="93" s="1"/>
  <c r="Z18" i="93"/>
  <c r="V18" i="93"/>
  <c r="U18" i="93"/>
  <c r="T18" i="93"/>
  <c r="F18" i="93"/>
  <c r="S18" i="93" s="1"/>
  <c r="Z17" i="93"/>
  <c r="V17" i="93"/>
  <c r="U17" i="93"/>
  <c r="F17" i="93"/>
  <c r="T17" i="93" s="1"/>
  <c r="Z16" i="93"/>
  <c r="V16" i="93"/>
  <c r="U16" i="93"/>
  <c r="F16" i="93"/>
  <c r="S16" i="93" s="1"/>
  <c r="Z22" i="105"/>
  <c r="V22" i="105"/>
  <c r="U22" i="105"/>
  <c r="S22" i="105"/>
  <c r="V21" i="105"/>
  <c r="U21" i="105"/>
  <c r="T21" i="105"/>
  <c r="Z20" i="105"/>
  <c r="V20" i="105"/>
  <c r="U20" i="105"/>
  <c r="T20" i="105"/>
  <c r="Z19" i="105"/>
  <c r="V19" i="105"/>
  <c r="U19" i="105"/>
  <c r="T19" i="105"/>
  <c r="Z18" i="105"/>
  <c r="V18" i="105"/>
  <c r="U18" i="105"/>
  <c r="T18" i="105"/>
  <c r="S18" i="105"/>
  <c r="Z17" i="105"/>
  <c r="V17" i="105"/>
  <c r="U17" i="105"/>
  <c r="T17" i="105"/>
  <c r="S17" i="105"/>
  <c r="Z16" i="105"/>
  <c r="V16" i="105"/>
  <c r="U16" i="105"/>
  <c r="T16" i="105"/>
  <c r="Z22" i="86"/>
  <c r="V22" i="86"/>
  <c r="U22" i="86"/>
  <c r="F22" i="86"/>
  <c r="S22" i="86" s="1"/>
  <c r="Z21" i="86"/>
  <c r="V21" i="86"/>
  <c r="U21" i="86"/>
  <c r="F21" i="86"/>
  <c r="T21" i="86" s="1"/>
  <c r="Z20" i="86"/>
  <c r="V20" i="86"/>
  <c r="U20" i="86"/>
  <c r="F20" i="86"/>
  <c r="T20" i="86" s="1"/>
  <c r="Z19" i="86"/>
  <c r="V19" i="86"/>
  <c r="U19" i="86"/>
  <c r="F19" i="86"/>
  <c r="T19" i="86" s="1"/>
  <c r="Z18" i="86"/>
  <c r="V18" i="86"/>
  <c r="U18" i="86"/>
  <c r="F18" i="86"/>
  <c r="S18" i="86" s="1"/>
  <c r="Z17" i="86"/>
  <c r="V17" i="86"/>
  <c r="U17" i="86"/>
  <c r="F17" i="86"/>
  <c r="T17" i="86" s="1"/>
  <c r="Z16" i="86"/>
  <c r="V16" i="86"/>
  <c r="U16" i="86"/>
  <c r="F16" i="86"/>
  <c r="T16" i="86" s="1"/>
  <c r="T22" i="93" l="1"/>
  <c r="W18" i="105"/>
  <c r="W19" i="105"/>
  <c r="W17" i="105"/>
  <c r="W21" i="105"/>
  <c r="T22" i="105"/>
  <c r="T23" i="105" s="1"/>
  <c r="T18" i="86"/>
  <c r="W17" i="86"/>
  <c r="W16" i="105"/>
  <c r="W17" i="93"/>
  <c r="S17" i="93"/>
  <c r="S21" i="93"/>
  <c r="W16" i="93"/>
  <c r="W18" i="93"/>
  <c r="W19" i="93"/>
  <c r="W20" i="93"/>
  <c r="W22" i="93"/>
  <c r="S20" i="93"/>
  <c r="T16" i="93"/>
  <c r="T23" i="93" s="1"/>
  <c r="S19" i="93"/>
  <c r="S21" i="105"/>
  <c r="W20" i="105"/>
  <c r="W22" i="105"/>
  <c r="S16" i="105"/>
  <c r="S20" i="105"/>
  <c r="S19" i="105"/>
  <c r="T22" i="86"/>
  <c r="T23" i="86" s="1"/>
  <c r="W21" i="86"/>
  <c r="S17" i="86"/>
  <c r="S21" i="86"/>
  <c r="W16" i="86"/>
  <c r="W18" i="86"/>
  <c r="W19" i="86"/>
  <c r="W20" i="86"/>
  <c r="W22" i="86"/>
  <c r="S16" i="86"/>
  <c r="S20" i="86"/>
  <c r="S19" i="86"/>
  <c r="W23" i="93" l="1"/>
  <c r="S23" i="93"/>
  <c r="W23" i="105"/>
  <c r="S23" i="105"/>
  <c r="W23" i="86"/>
  <c r="S23" i="86"/>
  <c r="Z22" i="78" l="1"/>
  <c r="V22" i="78"/>
  <c r="U22" i="78"/>
  <c r="F22" i="78"/>
  <c r="S22" i="78" s="1"/>
  <c r="Z21" i="78"/>
  <c r="V21" i="78"/>
  <c r="U21" i="78"/>
  <c r="F21" i="78"/>
  <c r="S21" i="78" s="1"/>
  <c r="Z20" i="78"/>
  <c r="V20" i="78"/>
  <c r="U20" i="78"/>
  <c r="F20" i="78"/>
  <c r="S20" i="78" s="1"/>
  <c r="Z19" i="78"/>
  <c r="V19" i="78"/>
  <c r="U19" i="78"/>
  <c r="F19" i="78"/>
  <c r="T19" i="78" s="1"/>
  <c r="Z18" i="78"/>
  <c r="V18" i="78"/>
  <c r="U18" i="78"/>
  <c r="F18" i="78"/>
  <c r="S18" i="78" s="1"/>
  <c r="Z17" i="78"/>
  <c r="V17" i="78"/>
  <c r="U17" i="78"/>
  <c r="F17" i="78"/>
  <c r="T17" i="78" s="1"/>
  <c r="Z16" i="78"/>
  <c r="V16" i="78"/>
  <c r="U16" i="78"/>
  <c r="F16" i="78"/>
  <c r="S16" i="78" s="1"/>
  <c r="Z16" i="75"/>
  <c r="Z22" i="75"/>
  <c r="V22" i="75"/>
  <c r="U22" i="75"/>
  <c r="F22" i="75"/>
  <c r="S22" i="75" s="1"/>
  <c r="V21" i="75"/>
  <c r="U21" i="75"/>
  <c r="F21" i="75"/>
  <c r="T21" i="75" s="1"/>
  <c r="Z20" i="75"/>
  <c r="V20" i="75"/>
  <c r="U20" i="75"/>
  <c r="F20" i="75"/>
  <c r="T20" i="75" s="1"/>
  <c r="Z19" i="75"/>
  <c r="V19" i="75"/>
  <c r="U19" i="75"/>
  <c r="F19" i="75"/>
  <c r="T19" i="75" s="1"/>
  <c r="Z18" i="75"/>
  <c r="V18" i="75"/>
  <c r="U18" i="75"/>
  <c r="F18" i="75"/>
  <c r="S18" i="75" s="1"/>
  <c r="V17" i="75"/>
  <c r="U17" i="75"/>
  <c r="F17" i="75"/>
  <c r="T17" i="75" s="1"/>
  <c r="V16" i="75"/>
  <c r="U16" i="75"/>
  <c r="F16" i="75"/>
  <c r="T16" i="75" s="1"/>
  <c r="T18" i="75" l="1"/>
  <c r="W17" i="75"/>
  <c r="T22" i="75"/>
  <c r="T22" i="78"/>
  <c r="W21" i="78"/>
  <c r="W17" i="78"/>
  <c r="T18" i="78"/>
  <c r="W16" i="78"/>
  <c r="W18" i="78"/>
  <c r="W19" i="78"/>
  <c r="W20" i="78"/>
  <c r="T21" i="78"/>
  <c r="W22" i="78"/>
  <c r="S17" i="78"/>
  <c r="T16" i="78"/>
  <c r="S19" i="78"/>
  <c r="T20" i="78"/>
  <c r="W21" i="75"/>
  <c r="S17" i="75"/>
  <c r="S21" i="75"/>
  <c r="W16" i="75"/>
  <c r="W18" i="75"/>
  <c r="W19" i="75"/>
  <c r="W20" i="75"/>
  <c r="W22" i="75"/>
  <c r="S20" i="75"/>
  <c r="S16" i="75"/>
  <c r="S19" i="75"/>
  <c r="T23" i="75" l="1"/>
  <c r="S23" i="78"/>
  <c r="W23" i="78"/>
  <c r="T23" i="78"/>
  <c r="W23" i="75"/>
  <c r="S23" i="75"/>
  <c r="V23" i="72" l="1"/>
  <c r="U23" i="72"/>
  <c r="F23" i="72"/>
  <c r="S23" i="72" s="1"/>
  <c r="V22" i="72"/>
  <c r="U22" i="72"/>
  <c r="F22" i="72"/>
  <c r="T22" i="72" s="1"/>
  <c r="V21" i="72"/>
  <c r="U21" i="72"/>
  <c r="F21" i="72"/>
  <c r="T21" i="72" s="1"/>
  <c r="V19" i="72"/>
  <c r="U19" i="72"/>
  <c r="F19" i="72"/>
  <c r="T19" i="72" s="1"/>
  <c r="V18" i="72"/>
  <c r="U18" i="72"/>
  <c r="F18" i="72"/>
  <c r="S18" i="72" s="1"/>
  <c r="V17" i="72"/>
  <c r="U17" i="72"/>
  <c r="F17" i="72"/>
  <c r="T17" i="72" s="1"/>
  <c r="V16" i="72"/>
  <c r="U16" i="72"/>
  <c r="F16" i="72"/>
  <c r="T16" i="72" s="1"/>
  <c r="V23" i="71"/>
  <c r="U23" i="71"/>
  <c r="F23" i="71"/>
  <c r="T23" i="71" s="1"/>
  <c r="V22" i="71"/>
  <c r="U22" i="71"/>
  <c r="F22" i="71"/>
  <c r="T22" i="71" s="1"/>
  <c r="V21" i="71"/>
  <c r="U21" i="71"/>
  <c r="F21" i="71"/>
  <c r="T21" i="71" s="1"/>
  <c r="V19" i="71"/>
  <c r="U19" i="71"/>
  <c r="F19" i="71"/>
  <c r="S19" i="71" s="1"/>
  <c r="V18" i="71"/>
  <c r="U18" i="71"/>
  <c r="F18" i="71"/>
  <c r="T18" i="71" s="1"/>
  <c r="V17" i="71"/>
  <c r="U17" i="71"/>
  <c r="F17" i="71"/>
  <c r="T17" i="71" s="1"/>
  <c r="V16" i="71"/>
  <c r="U16" i="71"/>
  <c r="F16" i="71"/>
  <c r="T16" i="71" s="1"/>
  <c r="Z22" i="69"/>
  <c r="V22" i="69"/>
  <c r="U22" i="69"/>
  <c r="F22" i="69"/>
  <c r="S22" i="69" s="1"/>
  <c r="Z21" i="69"/>
  <c r="V21" i="69"/>
  <c r="U21" i="69"/>
  <c r="F21" i="69"/>
  <c r="T21" i="69" s="1"/>
  <c r="Z20" i="69"/>
  <c r="V20" i="69"/>
  <c r="U20" i="69"/>
  <c r="F20" i="69"/>
  <c r="S20" i="69" s="1"/>
  <c r="Z19" i="69"/>
  <c r="V19" i="69"/>
  <c r="U19" i="69"/>
  <c r="F19" i="69"/>
  <c r="T19" i="69" s="1"/>
  <c r="Z18" i="69"/>
  <c r="V18" i="69"/>
  <c r="U18" i="69"/>
  <c r="F18" i="69"/>
  <c r="S18" i="69" s="1"/>
  <c r="Z17" i="69"/>
  <c r="V17" i="69"/>
  <c r="U17" i="69"/>
  <c r="F17" i="69"/>
  <c r="T17" i="69" s="1"/>
  <c r="Z16" i="69"/>
  <c r="V16" i="69"/>
  <c r="U16" i="69"/>
  <c r="F16" i="69"/>
  <c r="T16" i="69" s="1"/>
  <c r="F22" i="89"/>
  <c r="F21" i="89"/>
  <c r="F20" i="89"/>
  <c r="F19" i="89"/>
  <c r="F18" i="89"/>
  <c r="T18" i="72" l="1"/>
  <c r="W23" i="71"/>
  <c r="W18" i="71"/>
  <c r="W17" i="69"/>
  <c r="W21" i="69"/>
  <c r="W16" i="72"/>
  <c r="W17" i="72"/>
  <c r="W18" i="72"/>
  <c r="W19" i="72"/>
  <c r="W21" i="72"/>
  <c r="W22" i="72"/>
  <c r="W23" i="72"/>
  <c r="T23" i="72"/>
  <c r="S17" i="72"/>
  <c r="S22" i="72"/>
  <c r="T24" i="71"/>
  <c r="S18" i="71"/>
  <c r="S23" i="71"/>
  <c r="W16" i="71"/>
  <c r="W17" i="71"/>
  <c r="W19" i="71"/>
  <c r="W21" i="71"/>
  <c r="W22" i="71"/>
  <c r="T22" i="69"/>
  <c r="S16" i="72"/>
  <c r="S21" i="72"/>
  <c r="S19" i="72"/>
  <c r="S17" i="71"/>
  <c r="S22" i="71"/>
  <c r="S21" i="71"/>
  <c r="T18" i="69"/>
  <c r="W22" i="69"/>
  <c r="S21" i="69"/>
  <c r="W20" i="69"/>
  <c r="W19" i="69"/>
  <c r="W18" i="69"/>
  <c r="S17" i="69"/>
  <c r="W16" i="69"/>
  <c r="S16" i="69"/>
  <c r="S19" i="69"/>
  <c r="T20" i="69"/>
  <c r="T24" i="72" l="1"/>
  <c r="S24" i="72"/>
  <c r="W24" i="72"/>
  <c r="S24" i="71"/>
  <c r="W24" i="71"/>
  <c r="T23" i="69"/>
  <c r="W23" i="69"/>
  <c r="S23" i="69"/>
  <c r="E7" i="107" l="1"/>
  <c r="Z2" i="107"/>
  <c r="Z22" i="89"/>
  <c r="V22" i="89"/>
  <c r="U22" i="89"/>
  <c r="T22" i="89"/>
  <c r="S22" i="89"/>
  <c r="Z21" i="89"/>
  <c r="V21" i="89"/>
  <c r="U21" i="89"/>
  <c r="T21" i="89"/>
  <c r="S21" i="89"/>
  <c r="Z20" i="89"/>
  <c r="V20" i="89"/>
  <c r="U20" i="89"/>
  <c r="T20" i="89"/>
  <c r="S20" i="89"/>
  <c r="Z19" i="89"/>
  <c r="V19" i="89"/>
  <c r="U19" i="89"/>
  <c r="T19" i="89"/>
  <c r="S19" i="89"/>
  <c r="Z18" i="89"/>
  <c r="V18" i="89"/>
  <c r="U18" i="89"/>
  <c r="T18" i="89"/>
  <c r="S18" i="89"/>
  <c r="Z17" i="89"/>
  <c r="V17" i="89"/>
  <c r="U17" i="89"/>
  <c r="Z16" i="89"/>
  <c r="V16" i="89"/>
  <c r="U16" i="89"/>
  <c r="Z23" i="68"/>
  <c r="V23" i="68"/>
  <c r="U23" i="68"/>
  <c r="Z22" i="68"/>
  <c r="V22" i="68"/>
  <c r="U22" i="68"/>
  <c r="Z21" i="68"/>
  <c r="V21" i="68"/>
  <c r="U21" i="68"/>
  <c r="V20" i="68"/>
  <c r="U20" i="68"/>
  <c r="Z19" i="68"/>
  <c r="V19" i="68"/>
  <c r="U19" i="68"/>
  <c r="Z18" i="68"/>
  <c r="V18" i="68"/>
  <c r="U18" i="68"/>
  <c r="V17" i="68"/>
  <c r="U17" i="68"/>
  <c r="Z22" i="66"/>
  <c r="V22" i="66"/>
  <c r="U22" i="66"/>
  <c r="Z21" i="66"/>
  <c r="V21" i="66"/>
  <c r="U21" i="66"/>
  <c r="Z20" i="66"/>
  <c r="V20" i="66"/>
  <c r="U20" i="66"/>
  <c r="Z19" i="66"/>
  <c r="V19" i="66"/>
  <c r="U19" i="66"/>
  <c r="Z18" i="66"/>
  <c r="V18" i="66"/>
  <c r="U18" i="66"/>
  <c r="Z17" i="66"/>
  <c r="V17" i="66"/>
  <c r="U17" i="66"/>
  <c r="Z16" i="66"/>
  <c r="V16" i="66"/>
  <c r="U16" i="66"/>
  <c r="Z22" i="64"/>
  <c r="V22" i="64"/>
  <c r="U22" i="64"/>
  <c r="Z21" i="64"/>
  <c r="V21" i="64"/>
  <c r="U21" i="64"/>
  <c r="Z20" i="64"/>
  <c r="V20" i="64"/>
  <c r="U20" i="64"/>
  <c r="Z19" i="64"/>
  <c r="V19" i="64"/>
  <c r="U19" i="64"/>
  <c r="Z18" i="64"/>
  <c r="V18" i="64"/>
  <c r="U18" i="64"/>
  <c r="Z17" i="64"/>
  <c r="V17" i="64"/>
  <c r="U17" i="64"/>
  <c r="Z16" i="64"/>
  <c r="V16" i="64"/>
  <c r="U16" i="64"/>
  <c r="W22" i="64" l="1"/>
  <c r="W22" i="68"/>
  <c r="W18" i="68"/>
  <c r="W19" i="68"/>
  <c r="W23" i="68"/>
  <c r="W20" i="68"/>
  <c r="W21" i="68"/>
  <c r="W21" i="66"/>
  <c r="W16" i="66"/>
  <c r="W19" i="66"/>
  <c r="W18" i="66"/>
  <c r="W22" i="66"/>
  <c r="W20" i="66"/>
  <c r="W21" i="64"/>
  <c r="W16" i="64"/>
  <c r="W17" i="64"/>
  <c r="W20" i="64"/>
  <c r="W19" i="64"/>
  <c r="W18" i="64"/>
  <c r="W17" i="89"/>
  <c r="W19" i="89"/>
  <c r="W16" i="89"/>
  <c r="W22" i="89"/>
  <c r="W20" i="89"/>
  <c r="W21" i="89"/>
  <c r="W18" i="89"/>
  <c r="W17" i="68"/>
  <c r="W17" i="66"/>
  <c r="W24" i="68" l="1"/>
  <c r="W23" i="66"/>
  <c r="W23" i="64"/>
  <c r="W23" i="89"/>
  <c r="V29" i="71"/>
  <c r="U29" i="71"/>
  <c r="F29" i="71"/>
  <c r="T29" i="71" s="1"/>
  <c r="W29" i="71" l="1"/>
  <c r="S29" i="71"/>
  <c r="F20" i="64" l="1"/>
  <c r="F19" i="64"/>
  <c r="F18" i="64"/>
  <c r="F17" i="64"/>
  <c r="T21" i="68" l="1"/>
  <c r="S21" i="68"/>
  <c r="T18" i="68"/>
  <c r="T19" i="68"/>
  <c r="S19" i="68"/>
  <c r="S20" i="68"/>
  <c r="T20" i="68"/>
  <c r="T19" i="64"/>
  <c r="S19" i="64"/>
  <c r="S20" i="64"/>
  <c r="T20" i="64"/>
  <c r="T17" i="64"/>
  <c r="S17" i="64"/>
  <c r="T18" i="64"/>
  <c r="S18" i="64"/>
  <c r="Z22" i="18" l="1"/>
  <c r="Z21" i="18"/>
  <c r="Z20" i="18"/>
  <c r="Z19" i="18"/>
  <c r="Z18" i="18"/>
  <c r="Z17" i="18"/>
  <c r="Z16" i="18"/>
  <c r="V27" i="71" l="1"/>
  <c r="U27" i="71"/>
  <c r="F27" i="71"/>
  <c r="S27" i="71" s="1"/>
  <c r="T27" i="71" l="1"/>
  <c r="W27" i="71"/>
  <c r="E7" i="106"/>
  <c r="Z2" i="106"/>
  <c r="E7" i="105" l="1"/>
  <c r="Z2" i="105"/>
  <c r="Z2" i="98" l="1"/>
  <c r="Z2" i="95"/>
  <c r="Z2" i="86" l="1"/>
  <c r="F22" i="66" l="1"/>
  <c r="F21" i="66"/>
  <c r="F20" i="66"/>
  <c r="F19" i="66"/>
  <c r="F18" i="66"/>
  <c r="F17" i="66"/>
  <c r="F16" i="66"/>
  <c r="F17" i="89"/>
  <c r="F16" i="89"/>
  <c r="F22" i="64"/>
  <c r="F21" i="64"/>
  <c r="F16" i="64"/>
  <c r="V22" i="18"/>
  <c r="U22" i="18"/>
  <c r="V21" i="18"/>
  <c r="U21" i="18"/>
  <c r="V20" i="18"/>
  <c r="U20" i="18"/>
  <c r="V19" i="18"/>
  <c r="U19" i="18"/>
  <c r="V18" i="18"/>
  <c r="U18" i="18"/>
  <c r="V17" i="18"/>
  <c r="U17" i="18"/>
  <c r="V16" i="18"/>
  <c r="T22" i="68" l="1"/>
  <c r="S22" i="68"/>
  <c r="T23" i="68"/>
  <c r="S23" i="68"/>
  <c r="T18" i="66"/>
  <c r="S18" i="66"/>
  <c r="S19" i="66"/>
  <c r="T19" i="66"/>
  <c r="T16" i="66"/>
  <c r="S16" i="66"/>
  <c r="T20" i="66"/>
  <c r="S20" i="66"/>
  <c r="T22" i="66"/>
  <c r="S22" i="66"/>
  <c r="S21" i="66"/>
  <c r="T21" i="66"/>
  <c r="S22" i="64"/>
  <c r="T22" i="64"/>
  <c r="T21" i="64"/>
  <c r="S21" i="64"/>
  <c r="T16" i="64"/>
  <c r="S16" i="64"/>
  <c r="T17" i="89"/>
  <c r="S17" i="89"/>
  <c r="S16" i="89"/>
  <c r="S23" i="89" s="1"/>
  <c r="T16" i="89"/>
  <c r="T23" i="89" s="1"/>
  <c r="T17" i="68"/>
  <c r="S17" i="68"/>
  <c r="T17" i="66"/>
  <c r="S17" i="66"/>
  <c r="W18" i="18"/>
  <c r="W22" i="18"/>
  <c r="W20" i="18"/>
  <c r="W17" i="18"/>
  <c r="W19" i="18"/>
  <c r="W21" i="18"/>
  <c r="S24" i="68" l="1"/>
  <c r="T24" i="68"/>
  <c r="S23" i="66"/>
  <c r="T23" i="66"/>
  <c r="S23" i="64"/>
  <c r="T23" i="64"/>
  <c r="F16" i="18" l="1"/>
  <c r="T16" i="18" l="1"/>
  <c r="S16" i="18"/>
  <c r="Z2" i="67" l="1"/>
  <c r="E7" i="98" l="1"/>
  <c r="E7" i="95"/>
  <c r="E7" i="93"/>
  <c r="Z2" i="93"/>
  <c r="E7" i="89"/>
  <c r="Z2" i="89"/>
  <c r="E7" i="88"/>
  <c r="Z2" i="88"/>
  <c r="E7" i="87"/>
  <c r="Z2" i="87"/>
  <c r="E7" i="86"/>
  <c r="E7" i="78"/>
  <c r="E7" i="77"/>
  <c r="Z2" i="77"/>
  <c r="E7" i="76"/>
  <c r="Z2" i="76"/>
  <c r="E7" i="75"/>
  <c r="E7" i="74"/>
  <c r="E7" i="73"/>
  <c r="Z2" i="73"/>
  <c r="E7" i="72"/>
  <c r="Z2" i="72"/>
  <c r="E7" i="71"/>
  <c r="Z2" i="71"/>
  <c r="E7" i="70"/>
  <c r="Z2" i="70"/>
  <c r="E7" i="69"/>
  <c r="Z2" i="69"/>
  <c r="E7" i="68"/>
  <c r="E7" i="67"/>
  <c r="E7" i="66"/>
  <c r="Z2" i="66"/>
  <c r="E7" i="64"/>
  <c r="U16" i="18" l="1"/>
  <c r="F17" i="18"/>
  <c r="F18" i="18"/>
  <c r="F19" i="18"/>
  <c r="F20" i="18"/>
  <c r="F21" i="18"/>
  <c r="F22" i="18"/>
  <c r="T17" i="18" l="1"/>
  <c r="S17" i="18"/>
  <c r="T19" i="18"/>
  <c r="S19" i="18"/>
  <c r="S21" i="18"/>
  <c r="T21" i="18"/>
  <c r="T22" i="18"/>
  <c r="S22" i="18"/>
  <c r="S20" i="18"/>
  <c r="T20" i="18"/>
  <c r="S18" i="18"/>
  <c r="T18" i="18"/>
  <c r="W16" i="18"/>
  <c r="W23" i="18" s="1"/>
  <c r="S23" i="18" l="1"/>
  <c r="T23" i="18"/>
</calcChain>
</file>

<file path=xl/sharedStrings.xml><?xml version="1.0" encoding="utf-8"?>
<sst xmlns="http://schemas.openxmlformats.org/spreadsheetml/2006/main" count="7145" uniqueCount="279">
  <si>
    <t>Manskap</t>
  </si>
  <si>
    <t>Version 2</t>
  </si>
  <si>
    <t>Waxholm I</t>
  </si>
  <si>
    <t>onsdagar isfri period fr om 7 jan</t>
  </si>
  <si>
    <t xml:space="preserve">ändrad rast sluttid från 09:35-14:20 till 09:35-10:50 </t>
  </si>
  <si>
    <t>Utö Express</t>
  </si>
  <si>
    <t>Onsdagar</t>
  </si>
  <si>
    <t xml:space="preserve">Ändrad starttid till 09:10 och ändrad sluttid rast till 17:30 </t>
  </si>
  <si>
    <t xml:space="preserve">Utö Express </t>
  </si>
  <si>
    <t>Fredagar</t>
  </si>
  <si>
    <t xml:space="preserve">Ändrad sluttid rast till 17:30 </t>
  </si>
  <si>
    <t>Lördagar</t>
  </si>
  <si>
    <t xml:space="preserve">Ändrad starttid till 09:25 </t>
  </si>
  <si>
    <t>Söndagar</t>
  </si>
  <si>
    <t xml:space="preserve">Ändrad starttid till 12:25 </t>
  </si>
  <si>
    <t xml:space="preserve"> </t>
  </si>
  <si>
    <t>Bilaga till arbetsordning</t>
  </si>
  <si>
    <t>Däck</t>
  </si>
  <si>
    <t>Version 1:</t>
  </si>
  <si>
    <t>samt ersatt tid enl. kollektivavtal (timschema)</t>
  </si>
  <si>
    <t>Fartyg :</t>
  </si>
  <si>
    <t>S/S</t>
  </si>
  <si>
    <t>Norrskär</t>
  </si>
  <si>
    <r>
      <t>Reg.be</t>
    </r>
    <r>
      <rPr>
        <sz val="10"/>
        <rFont val="Arial"/>
        <family val="2"/>
      </rPr>
      <t>t:</t>
    </r>
  </si>
  <si>
    <t>SGFD</t>
  </si>
  <si>
    <t xml:space="preserve">Fartygsnr: </t>
  </si>
  <si>
    <t>502</t>
  </si>
  <si>
    <t>Kostnadsställe:</t>
  </si>
  <si>
    <t>5800</t>
  </si>
  <si>
    <t>Gäller :</t>
  </si>
  <si>
    <t>2025-12-13 t.o.m. 2026-03-31</t>
  </si>
  <si>
    <t>Per.1 = Omfattar tiden från 00.00 till arbetsstart samt från arbetsslut till 24.00.</t>
  </si>
  <si>
    <t>Per.2 = Omfattar aktuell dags rast i något av de vita fälten.</t>
  </si>
  <si>
    <t>Kost</t>
  </si>
  <si>
    <t>Befattning:</t>
  </si>
  <si>
    <t>Matros, lättmatros och jungman</t>
  </si>
  <si>
    <t>Per.3 = Omfattar tiden från föregående dags arbetsslut till dagens arbetsstart.</t>
  </si>
  <si>
    <t>A=1/1 dag</t>
  </si>
  <si>
    <t>( Det vi inofficiellt kallar nattvila). Tomt fällt = Ledighet före denna arbetsdag.</t>
  </si>
  <si>
    <t>B=1/2 dag</t>
  </si>
  <si>
    <t>Ao-bruttotid (A)</t>
  </si>
  <si>
    <t>Ao-rast (B)</t>
  </si>
  <si>
    <t>Annan rast</t>
  </si>
  <si>
    <t>Annan rast(mat)</t>
  </si>
  <si>
    <t>Ao-netto</t>
  </si>
  <si>
    <t>Tid enl.</t>
  </si>
  <si>
    <t>S:a vilotid per dygn</t>
  </si>
  <si>
    <t>Per.3</t>
  </si>
  <si>
    <t>Dag</t>
  </si>
  <si>
    <t>Klockslag</t>
  </si>
  <si>
    <t>Tim</t>
  </si>
  <si>
    <t>kl</t>
  </si>
  <si>
    <t>(A-B el.C)</t>
  </si>
  <si>
    <t>koll.avt.</t>
  </si>
  <si>
    <t>Per. 1</t>
  </si>
  <si>
    <t>Per. 2</t>
  </si>
  <si>
    <t>Totalt</t>
  </si>
  <si>
    <t>(nattvila)</t>
  </si>
  <si>
    <t>mån</t>
  </si>
  <si>
    <t>-</t>
  </si>
  <si>
    <t>tis</t>
  </si>
  <si>
    <t>ons</t>
  </si>
  <si>
    <t>tor</t>
  </si>
  <si>
    <t>fre</t>
  </si>
  <si>
    <t>lör</t>
  </si>
  <si>
    <t>sön</t>
  </si>
  <si>
    <t>Storskär</t>
  </si>
  <si>
    <t>SGPD</t>
  </si>
  <si>
    <t>503</t>
  </si>
  <si>
    <t>M/S</t>
  </si>
  <si>
    <t>Västan</t>
  </si>
  <si>
    <t>SFUK</t>
  </si>
  <si>
    <t>504</t>
  </si>
  <si>
    <t>SKMI</t>
  </si>
  <si>
    <t>513</t>
  </si>
  <si>
    <t>2025-12-15 t.o.m. 2026-01-06 (Isfri period tabell 2 Stockholm / tabell 3 Norra Lagnö / tabell 4 Ramsö)</t>
  </si>
  <si>
    <t>Måndag: Fartygsmöte 09:35-10:05</t>
  </si>
  <si>
    <t>14.12</t>
  </si>
  <si>
    <t>24.12</t>
  </si>
  <si>
    <t>25.12</t>
  </si>
  <si>
    <t>2025-12-15 t.o.m. 2026-01-06 (Isperiod tabell 2 Stockholm / tabell 3 Norra Lagnö / tabell 4 Ramsö)</t>
  </si>
  <si>
    <t>p1</t>
  </si>
  <si>
    <t>p2</t>
  </si>
  <si>
    <t>Måndag: Fartygsmöte 11:20-11:50</t>
  </si>
  <si>
    <t>6.1</t>
  </si>
  <si>
    <t>2026-01-07 t.o.m. 2026-04-01 (Isfri period tabell 2 Stockholm / tabell 3 Norra Lagnö / tabell 4 Ramsö)</t>
  </si>
  <si>
    <t>2026-01-07 t.o.m. 2026-04-01 (Isperiod tabell 2 Stockholm / tabell 3 Norra Lagnö / tabell 4 Ramsö)</t>
  </si>
  <si>
    <t>Waxholm II</t>
  </si>
  <si>
    <t>SKNW</t>
  </si>
  <si>
    <t>514</t>
  </si>
  <si>
    <t>5902</t>
  </si>
  <si>
    <t>2025-12-15 t.o.m. 2026-04-01</t>
  </si>
  <si>
    <t>Onsdag: Fartygsmöte 12:30-13:00</t>
  </si>
  <si>
    <t>31.12</t>
  </si>
  <si>
    <t>1.1</t>
  </si>
  <si>
    <t>14.12: Restid Årsta 10:20 - Spränga 11:35</t>
  </si>
  <si>
    <t>Skärgården</t>
  </si>
  <si>
    <t>SFTJ</t>
  </si>
  <si>
    <t>519</t>
  </si>
  <si>
    <t>&lt;13.12</t>
  </si>
  <si>
    <t>Roslagen</t>
  </si>
  <si>
    <t>SFYZ</t>
  </si>
  <si>
    <t>520</t>
  </si>
  <si>
    <t>13.12</t>
  </si>
  <si>
    <t>Vindöga</t>
  </si>
  <si>
    <t>SSRA</t>
  </si>
  <si>
    <t>522</t>
  </si>
  <si>
    <t>5901</t>
  </si>
  <si>
    <t>2025-12-15 t.o.m. 2026-01-06 samt 2026-02-20 t.o.m. 2026-03-01</t>
  </si>
  <si>
    <t>tor&gt;&lt;</t>
  </si>
  <si>
    <t>26.12</t>
  </si>
  <si>
    <t>2.1</t>
  </si>
  <si>
    <t>5.1</t>
  </si>
  <si>
    <t>7.1</t>
  </si>
  <si>
    <t>2026-01-06 t.o.m. 2026-02-19 samt 2026-03-02 t.o.m. 2026-04-01</t>
  </si>
  <si>
    <t>Solöga</t>
  </si>
  <si>
    <t>SFYX</t>
  </si>
  <si>
    <t>523</t>
  </si>
  <si>
    <t>2025-12-15 t.o.m. 2026-01-06 (Isfri period tabell 2 Stockholm / tabell 3 Norra Lagnö / tabell 4 Ramsö, samt tabell 13 Ingmarsö)</t>
  </si>
  <si>
    <t>2025-12-15 t.o.m. 2026-01-06 (Isperiod tabell 2 Stockholm / tabell 3 Norra Lagnö / tabell 4 Ramsö, samt tabell 13 Ingmarsö)</t>
  </si>
  <si>
    <t>2026-01-07 t.o.m. 2026-04-01 (Isfri period tabell 2 Stockholm / tabell 3 Norra Lagnö / tabell 4 Ramsö, samt tabell 12 Edö + tabell 13 Ingmarsö)</t>
  </si>
  <si>
    <t>2026-01-07 t.o.m. 2026-04-01 (Isperiod tabell 2 Stockholm / tabell 3 Norra Lagnö / tabell 4 Ramsö, samt isfri period tabell 12 Edö + tabell 13 Ingmarsö)</t>
  </si>
  <si>
    <t>2026-01-07 t.o.m. 2026-04-01 (Isperiod tabell 2 Stockholm / tabell 3 Norra Lagnö / tabell 4 Ramsö, samt tabell 12 Edö + tabell 13 Ingmarsö)</t>
  </si>
  <si>
    <t>Värmdö</t>
  </si>
  <si>
    <t>SMXZ</t>
  </si>
  <si>
    <t>535</t>
  </si>
  <si>
    <t>13.12&gt;</t>
  </si>
  <si>
    <t>&lt;14.12</t>
  </si>
  <si>
    <t>15.12</t>
  </si>
  <si>
    <t>Vånö</t>
  </si>
  <si>
    <t>SBNM</t>
  </si>
  <si>
    <t>536</t>
  </si>
  <si>
    <t>Söndag : Fartygsmöte 18.20 - 18.50</t>
  </si>
  <si>
    <t>&lt;13.12&gt;</t>
  </si>
  <si>
    <t>23.12</t>
  </si>
  <si>
    <t>30.12</t>
  </si>
  <si>
    <t>Söndag : Fartygsmöte 15:45-16:15</t>
  </si>
  <si>
    <t>Väddö</t>
  </si>
  <si>
    <t>SCFR</t>
  </si>
  <si>
    <t>537</t>
  </si>
  <si>
    <t>tor&gt;</t>
  </si>
  <si>
    <t>&lt;fre</t>
  </si>
  <si>
    <t>Måndag: Fartygsmöte 08.45 - 09.15</t>
  </si>
  <si>
    <t>Viberö</t>
  </si>
  <si>
    <t>SCRX</t>
  </si>
  <si>
    <t>538</t>
  </si>
  <si>
    <t>Vaxö</t>
  </si>
  <si>
    <t>539</t>
  </si>
  <si>
    <t>Saxaren</t>
  </si>
  <si>
    <t>SKHW</t>
  </si>
  <si>
    <t>540</t>
  </si>
  <si>
    <t>Söderarm</t>
  </si>
  <si>
    <t>SBFW</t>
  </si>
  <si>
    <t>545</t>
  </si>
  <si>
    <t>2025-12-14 t.o.m. 2026-04-01 (hel vecka)</t>
  </si>
  <si>
    <t>fre&gt;</t>
  </si>
  <si>
    <t>&lt;lör</t>
  </si>
  <si>
    <t>Onsdag: Fartygsmöte 14:45-15:15</t>
  </si>
  <si>
    <t>2025-12-14 t.o.m. 2026-04-01 (kortpass)</t>
  </si>
  <si>
    <t>mån-tor</t>
  </si>
  <si>
    <t>tor-mån</t>
  </si>
  <si>
    <t>&lt;24.12</t>
  </si>
  <si>
    <t>Sandhamn</t>
  </si>
  <si>
    <t>SGEF</t>
  </si>
  <si>
    <t>546</t>
  </si>
  <si>
    <t>Matros, lättmatros, jungman</t>
  </si>
  <si>
    <t>2025-12-15 t.o.m. 2026-04-01 (Isfri period tabell 13 Ingmarsö + tabell 14 Möja)</t>
  </si>
  <si>
    <t>Måndag: Fartygsmöte 13:05-13:35</t>
  </si>
  <si>
    <t>Tisdag+torsdag: Kortare rast pga förhalning från Berg resp. till Möjaström</t>
  </si>
  <si>
    <t>4.1</t>
  </si>
  <si>
    <t>5.1*</t>
  </si>
  <si>
    <t>5.1**</t>
  </si>
  <si>
    <t>*Isfri period tabell 2 Stockholm / tabell 3 Norra Lagnö / tabell 4 Ramsö</t>
  </si>
  <si>
    <t>**Isperiod tabell 2 Stockholm / tabell 3 Norra Lagnö / tabell 4 Ramsö</t>
  </si>
  <si>
    <t>2025-12-15 t.o.m. 2026-04-01 (Isfri period tabell 13 Ingmarsö + isperiod tabell 14 Möja)</t>
  </si>
  <si>
    <t>2025-12-15 t.o.m. 2026-04-01 (Isperiod tabell 13 Ingmarsö + isfri period tabell 14 Möja)</t>
  </si>
  <si>
    <t>ons&gt;</t>
  </si>
  <si>
    <t>&lt;tor</t>
  </si>
  <si>
    <t>Tisdag: Fartygsmöte 12:10-12:40</t>
  </si>
  <si>
    <t>2025-12-15 t.o.m. 2026-04-01 (Isperiod tabell 13 Ingmarsö + tabell 14 Möja)</t>
  </si>
  <si>
    <t>Dalarö</t>
  </si>
  <si>
    <r>
      <rPr>
        <b/>
        <sz val="10"/>
        <rFont val="Arial"/>
        <family val="2"/>
        <charset val="1"/>
      </rPr>
      <t>Reg.be</t>
    </r>
    <r>
      <rPr>
        <sz val="10"/>
        <rFont val="Arial"/>
        <family val="2"/>
      </rPr>
      <t>t:</t>
    </r>
  </si>
  <si>
    <t>SGER</t>
  </si>
  <si>
    <t>547</t>
  </si>
  <si>
    <t>Måndag+onsdag: Kortare rast pga förhalning från/till Möjaström/Berg</t>
  </si>
  <si>
    <t>Måndag: Fartygsmöte 13:15-13:45</t>
  </si>
  <si>
    <t xml:space="preserve">Onsdag Godslastning 09.10-10.00 </t>
  </si>
  <si>
    <t>Måndag: Fartygsmöte 12:40-13:10</t>
  </si>
  <si>
    <t>Onsdag godslastning 09.10 - 10.00</t>
  </si>
  <si>
    <t>tis&gt;</t>
  </si>
  <si>
    <t>&lt;tor&gt;</t>
  </si>
  <si>
    <t>&lt;fre&lt;</t>
  </si>
  <si>
    <t>ons&lt;</t>
  </si>
  <si>
    <t>fre&lt;</t>
  </si>
  <si>
    <t>Nämdö</t>
  </si>
  <si>
    <t>SMRN</t>
  </si>
  <si>
    <t>548</t>
  </si>
  <si>
    <t>2025-12-16 t.o.m. 2026-01-06 (Isfri period tabell 2 Stockholm / tabell 3 Norra Lagnö / tabell 4 Ramsö, samt tabell 13 Ingmarsö)</t>
  </si>
  <si>
    <t>Tisdag: Fartygsmöte 17:30-18:00</t>
  </si>
  <si>
    <t>22.12</t>
  </si>
  <si>
    <t>24:30</t>
  </si>
  <si>
    <t>27.12</t>
  </si>
  <si>
    <t>29.12</t>
  </si>
  <si>
    <t>&lt;31.12</t>
  </si>
  <si>
    <t>&lt;6.1</t>
  </si>
  <si>
    <t>2025-12-16 t.o.m. 2026-01-06 (Isperiod tabell 2 Stockholm / tabell 3 Norra Lagnö / tabell 4 Ramsö, samt isfri period tabell 13 Ingmarsö)</t>
  </si>
  <si>
    <t>2025-12-16 t.o.m. 2026-01-06 (Isperiod tabell 2 Stockholm / tabell 3 Norra Lagnö / tabell 4 Ramsö, samt tabell 13 Ingmarsö)</t>
  </si>
  <si>
    <t>2026-01-07 t.o.m. 2026-04-01 (Isfri period tabell 2 Stockholm / tabell 3 Norra Lagnö / tabell 4 Ramsö, samt tabell 13 Ingmarsö)</t>
  </si>
  <si>
    <t>Lördag: Fartygsmöte 12:05-12:35</t>
  </si>
  <si>
    <t>2026-01-07 t.o.m. 2026-04-01 (Isperiod tabell 2 Stockholm / tabell 3 Norra Lagnö / tabell 4 Ramsö, samt isfri period tabell 13 Ingmarsö)</t>
  </si>
  <si>
    <t>2026-01-07 t.o.m. 2026-04-01 (Isperiod tabell 2 Stockholm / tabell 3 Norra Lagnö / tabell 4 Ramsö, samt tabell 13 Ingmarsö)</t>
  </si>
  <si>
    <t>Gällnö</t>
  </si>
  <si>
    <t>SKBN</t>
  </si>
  <si>
    <t>549</t>
  </si>
  <si>
    <t>Fredag: Fartygsmöte 13:45-14:15</t>
  </si>
  <si>
    <t>Yxlan</t>
  </si>
  <si>
    <t>SHKE</t>
  </si>
  <si>
    <t>550</t>
  </si>
  <si>
    <t>5300</t>
  </si>
  <si>
    <t>2025-12-14 t.o.m. 2026-04-01 isfritt</t>
  </si>
  <si>
    <t>2025-12-14 t.o.m. 2026-04-01 isperiod</t>
  </si>
  <si>
    <t>Skraken</t>
  </si>
  <si>
    <t>SBEQ</t>
  </si>
  <si>
    <t>554</t>
  </si>
  <si>
    <t>2025-12-15 t.o.m. 2026-04-01 (Isfri period tabell 28 Furusund)</t>
  </si>
  <si>
    <t>Fredag av-/påmönstring: Utökad tid för tomtur till/från Furusund</t>
  </si>
  <si>
    <t>Viggen</t>
  </si>
  <si>
    <t>SDBK</t>
  </si>
  <si>
    <t>555</t>
  </si>
  <si>
    <t>5400</t>
  </si>
  <si>
    <t>Sjögull</t>
  </si>
  <si>
    <t>SKLJ</t>
  </si>
  <si>
    <t>671</t>
  </si>
  <si>
    <t>Sjöbris</t>
  </si>
  <si>
    <t>SLXP</t>
  </si>
  <si>
    <t>672</t>
  </si>
  <si>
    <t>Riddarfjärden</t>
  </si>
  <si>
    <t>SLAI</t>
  </si>
  <si>
    <t>673</t>
  </si>
  <si>
    <t>5700</t>
  </si>
  <si>
    <t>Sunnan</t>
  </si>
  <si>
    <t>SIAG</t>
  </si>
  <si>
    <t>676</t>
  </si>
  <si>
    <t>5500</t>
  </si>
  <si>
    <t>Rex av Stockholm</t>
  </si>
  <si>
    <t>SLWF</t>
  </si>
  <si>
    <t>677</t>
  </si>
  <si>
    <t>&lt;fre&gt;</t>
  </si>
  <si>
    <t>&lt;5.1</t>
  </si>
  <si>
    <t>Östan</t>
  </si>
  <si>
    <t>SDTW</t>
  </si>
  <si>
    <t>679</t>
  </si>
  <si>
    <t>Dux</t>
  </si>
  <si>
    <t>SGLN</t>
  </si>
  <si>
    <t>680</t>
  </si>
  <si>
    <t>Mysing</t>
  </si>
  <si>
    <t>SGPC</t>
  </si>
  <si>
    <t>681</t>
  </si>
  <si>
    <t>SJYC</t>
  </si>
  <si>
    <t>683</t>
  </si>
  <si>
    <t>2025-12-14 t.o.m. 2026-04-01 (Isfri period tabell 20 Ornö / tabell 21 Årsta / tabell 22 Ålö)</t>
  </si>
  <si>
    <t>Silverö</t>
  </si>
  <si>
    <t>SDAK</t>
  </si>
  <si>
    <t>691</t>
  </si>
  <si>
    <t>Lux</t>
  </si>
  <si>
    <t>SBIJ</t>
  </si>
  <si>
    <t>700</t>
  </si>
  <si>
    <t>Skarpö</t>
  </si>
  <si>
    <t>SLZE</t>
  </si>
  <si>
    <t>736</t>
  </si>
  <si>
    <t>2025-12-14 t.o.m. 2026-04-01 (Isperiod tabell 20 Ornö / tabell 21 Årsta / tabell 22 Ålö)</t>
  </si>
  <si>
    <t>Silverpilen</t>
  </si>
  <si>
    <t>SEJW</t>
  </si>
  <si>
    <t>751</t>
  </si>
  <si>
    <t>14.12: Restid Spränga 14:15 - Årsta 15:30</t>
  </si>
  <si>
    <t>Lusca</t>
  </si>
  <si>
    <t>SFE 2483</t>
  </si>
  <si>
    <t>783</t>
  </si>
  <si>
    <t>2025-12-14 t.o.m. 2026-04-01 (Isperiod tabell 28 Furusund)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</si>
</sst>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indexed="53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10"/>
      <color theme="0"/>
      <name val="Arial"/>
      <family val="2"/>
      <charset val="1"/>
    </font>
    <font>
      <b/>
      <sz val="12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FF66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4" tint="0.79989013336588644"/>
        <bgColor rgb="FFD9D9D9"/>
      </patternFill>
    </fill>
    <fill>
      <patternFill patternType="solid">
        <fgColor rgb="FFFFFF00"/>
        <bgColor rgb="FFC0C0C0"/>
      </patternFill>
    </fill>
    <fill>
      <patternFill patternType="solid">
        <fgColor rgb="FFFFC000"/>
        <bgColor indexed="64"/>
      </patternFill>
    </fill>
  </fills>
  <borders count="1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61">
    <xf numFmtId="0" fontId="0" fillId="0" borderId="0" xfId="0"/>
    <xf numFmtId="0" fontId="2" fillId="0" borderId="0" xfId="0" applyFont="1" applyAlignment="1">
      <alignment horizontal="center"/>
    </xf>
    <xf numFmtId="20" fontId="0" fillId="0" borderId="0" xfId="0" applyNumberFormat="1"/>
    <xf numFmtId="20" fontId="0" fillId="0" borderId="0" xfId="0" applyNumberFormat="1" applyAlignment="1">
      <alignment horizontal="center"/>
    </xf>
    <xf numFmtId="20" fontId="3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20" fontId="2" fillId="0" borderId="0" xfId="0" applyNumberFormat="1" applyFont="1"/>
    <xf numFmtId="14" fontId="2" fillId="0" borderId="0" xfId="0" applyNumberFormat="1" applyFont="1"/>
    <xf numFmtId="20" fontId="0" fillId="0" borderId="1" xfId="0" applyNumberFormat="1" applyBorder="1"/>
    <xf numFmtId="20" fontId="0" fillId="0" borderId="2" xfId="0" applyNumberFormat="1" applyBorder="1"/>
    <xf numFmtId="20" fontId="0" fillId="0" borderId="3" xfId="0" applyNumberFormat="1" applyBorder="1"/>
    <xf numFmtId="0" fontId="0" fillId="0" borderId="3" xfId="0" applyBorder="1"/>
    <xf numFmtId="20" fontId="0" fillId="0" borderId="4" xfId="0" applyNumberFormat="1" applyBorder="1"/>
    <xf numFmtId="20" fontId="0" fillId="0" borderId="5" xfId="0" applyNumberFormat="1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0" fillId="0" borderId="0" xfId="0" applyNumberFormat="1"/>
    <xf numFmtId="20" fontId="7" fillId="0" borderId="0" xfId="0" applyNumberFormat="1" applyFont="1"/>
    <xf numFmtId="20" fontId="4" fillId="0" borderId="8" xfId="0" applyNumberFormat="1" applyFont="1" applyBorder="1" applyAlignment="1">
      <alignment horizontal="center"/>
    </xf>
    <xf numFmtId="20" fontId="4" fillId="2" borderId="8" xfId="0" applyNumberFormat="1" applyFont="1" applyFill="1" applyBorder="1" applyAlignment="1">
      <alignment horizontal="center"/>
    </xf>
    <xf numFmtId="20" fontId="4" fillId="0" borderId="9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2" borderId="8" xfId="0" applyNumberFormat="1" applyFont="1" applyFill="1" applyBorder="1" applyAlignment="1">
      <alignment horizontal="center"/>
    </xf>
    <xf numFmtId="20" fontId="0" fillId="2" borderId="11" xfId="0" applyNumberFormat="1" applyFill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2" fillId="0" borderId="9" xfId="0" applyFont="1" applyBorder="1" applyAlignment="1">
      <alignment horizontal="center"/>
    </xf>
    <xf numFmtId="20" fontId="0" fillId="2" borderId="8" xfId="0" applyNumberFormat="1" applyFill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20" fontId="8" fillId="0" borderId="16" xfId="0" applyNumberFormat="1" applyFont="1" applyBorder="1" applyAlignment="1">
      <alignment horizontal="center"/>
    </xf>
    <xf numFmtId="20" fontId="8" fillId="0" borderId="2" xfId="0" applyNumberFormat="1" applyFont="1" applyBorder="1"/>
    <xf numFmtId="20" fontId="0" fillId="3" borderId="8" xfId="0" applyNumberFormat="1" applyFill="1" applyBorder="1"/>
    <xf numFmtId="20" fontId="4" fillId="3" borderId="8" xfId="0" applyNumberFormat="1" applyFont="1" applyFill="1" applyBorder="1" applyAlignment="1">
      <alignment horizontal="center"/>
    </xf>
    <xf numFmtId="20" fontId="2" fillId="3" borderId="8" xfId="0" applyNumberFormat="1" applyFont="1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20" fontId="2" fillId="3" borderId="9" xfId="0" applyNumberFormat="1" applyFont="1" applyFill="1" applyBorder="1" applyAlignment="1">
      <alignment horizontal="center"/>
    </xf>
    <xf numFmtId="20" fontId="0" fillId="3" borderId="11" xfId="0" applyNumberFormat="1" applyFill="1" applyBorder="1" applyAlignment="1">
      <alignment horizontal="center"/>
    </xf>
    <xf numFmtId="20" fontId="0" fillId="3" borderId="10" xfId="0" applyNumberFormat="1" applyFill="1" applyBorder="1" applyAlignment="1">
      <alignment horizontal="right"/>
    </xf>
    <xf numFmtId="20" fontId="0" fillId="3" borderId="9" xfId="0" applyNumberFormat="1" applyFill="1" applyBorder="1" applyAlignment="1">
      <alignment horizontal="right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0" fontId="2" fillId="3" borderId="6" xfId="0" applyNumberFormat="1" applyFont="1" applyFill="1" applyBorder="1" applyAlignment="1">
      <alignment horizontal="center"/>
    </xf>
    <xf numFmtId="20" fontId="0" fillId="0" borderId="11" xfId="0" applyNumberFormat="1" applyBorder="1" applyAlignment="1">
      <alignment horizontal="center"/>
    </xf>
    <xf numFmtId="20" fontId="10" fillId="0" borderId="0" xfId="0" applyNumberFormat="1" applyFont="1"/>
    <xf numFmtId="0" fontId="9" fillId="0" borderId="0" xfId="0" applyFont="1"/>
    <xf numFmtId="20" fontId="0" fillId="0" borderId="13" xfId="0" applyNumberFormat="1" applyBorder="1"/>
    <xf numFmtId="20" fontId="0" fillId="0" borderId="8" xfId="0" applyNumberFormat="1" applyBorder="1"/>
    <xf numFmtId="20" fontId="2" fillId="0" borderId="10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2" fillId="0" borderId="0" xfId="0" applyNumberFormat="1" applyFont="1" applyAlignment="1">
      <alignment horizontal="right"/>
    </xf>
    <xf numFmtId="20" fontId="0" fillId="3" borderId="24" xfId="0" applyNumberFormat="1" applyFill="1" applyBorder="1" applyAlignment="1">
      <alignment horizontal="center"/>
    </xf>
    <xf numFmtId="20" fontId="0" fillId="3" borderId="25" xfId="0" applyNumberFormat="1" applyFill="1" applyBorder="1" applyAlignment="1">
      <alignment horizontal="right"/>
    </xf>
    <xf numFmtId="20" fontId="0" fillId="3" borderId="26" xfId="0" applyNumberFormat="1" applyFill="1" applyBorder="1" applyAlignment="1">
      <alignment horizontal="center"/>
    </xf>
    <xf numFmtId="20" fontId="0" fillId="2" borderId="24" xfId="0" applyNumberFormat="1" applyFill="1" applyBorder="1" applyAlignment="1">
      <alignment horizontal="center"/>
    </xf>
    <xf numFmtId="20" fontId="0" fillId="2" borderId="23" xfId="0" applyNumberFormat="1" applyFill="1" applyBorder="1" applyAlignment="1">
      <alignment horizontal="center"/>
    </xf>
    <xf numFmtId="20" fontId="0" fillId="2" borderId="26" xfId="0" applyNumberFormat="1" applyFill="1" applyBorder="1" applyAlignment="1">
      <alignment horizontal="center"/>
    </xf>
    <xf numFmtId="20" fontId="0" fillId="0" borderId="22" xfId="0" applyNumberFormat="1" applyBorder="1"/>
    <xf numFmtId="20" fontId="0" fillId="0" borderId="28" xfId="0" applyNumberFormat="1" applyBorder="1" applyAlignment="1">
      <alignment horizontal="center"/>
    </xf>
    <xf numFmtId="20" fontId="0" fillId="0" borderId="31" xfId="0" applyNumberFormat="1" applyBorder="1" applyAlignment="1">
      <alignment horizontal="center"/>
    </xf>
    <xf numFmtId="20" fontId="2" fillId="0" borderId="22" xfId="0" applyNumberFormat="1" applyFont="1" applyBorder="1"/>
    <xf numFmtId="20" fontId="5" fillId="0" borderId="22" xfId="0" applyNumberFormat="1" applyFont="1" applyBorder="1"/>
    <xf numFmtId="20" fontId="6" fillId="0" borderId="22" xfId="0" applyNumberFormat="1" applyFont="1" applyBorder="1"/>
    <xf numFmtId="20" fontId="0" fillId="3" borderId="29" xfId="0" applyNumberFormat="1" applyFill="1" applyBorder="1" applyAlignment="1">
      <alignment horizontal="center"/>
    </xf>
    <xf numFmtId="20" fontId="0" fillId="3" borderId="30" xfId="0" applyNumberFormat="1" applyFill="1" applyBorder="1" applyAlignment="1">
      <alignment horizontal="center"/>
    </xf>
    <xf numFmtId="20" fontId="0" fillId="3" borderId="32" xfId="0" applyNumberFormat="1" applyFill="1" applyBorder="1" applyAlignment="1">
      <alignment horizontal="right"/>
    </xf>
    <xf numFmtId="20" fontId="0" fillId="3" borderId="33" xfId="0" applyNumberFormat="1" applyFill="1" applyBorder="1" applyAlignment="1">
      <alignment horizontal="center"/>
    </xf>
    <xf numFmtId="20" fontId="0" fillId="2" borderId="30" xfId="0" applyNumberFormat="1" applyFill="1" applyBorder="1" applyAlignment="1">
      <alignment horizontal="center"/>
    </xf>
    <xf numFmtId="20" fontId="0" fillId="2" borderId="29" xfId="0" applyNumberFormat="1" applyFill="1" applyBorder="1" applyAlignment="1">
      <alignment horizontal="center"/>
    </xf>
    <xf numFmtId="20" fontId="0" fillId="2" borderId="33" xfId="0" applyNumberFormat="1" applyFill="1" applyBorder="1" applyAlignment="1">
      <alignment horizontal="center"/>
    </xf>
    <xf numFmtId="20" fontId="0" fillId="0" borderId="32" xfId="0" applyNumberFormat="1" applyBorder="1" applyAlignment="1">
      <alignment horizontal="center"/>
    </xf>
    <xf numFmtId="20" fontId="0" fillId="0" borderId="29" xfId="0" applyNumberFormat="1" applyBorder="1" applyAlignment="1">
      <alignment horizontal="center"/>
    </xf>
    <xf numFmtId="20" fontId="0" fillId="0" borderId="30" xfId="0" applyNumberFormat="1" applyBorder="1" applyAlignment="1">
      <alignment horizontal="center"/>
    </xf>
    <xf numFmtId="49" fontId="5" fillId="0" borderId="22" xfId="0" applyNumberFormat="1" applyFont="1" applyBorder="1"/>
    <xf numFmtId="20" fontId="0" fillId="0" borderId="19" xfId="0" applyNumberFormat="1" applyBorder="1"/>
    <xf numFmtId="20" fontId="0" fillId="0" borderId="27" xfId="0" applyNumberFormat="1" applyBorder="1" applyAlignment="1">
      <alignment horizontal="center"/>
    </xf>
    <xf numFmtId="0" fontId="0" fillId="0" borderId="18" xfId="0" applyBorder="1"/>
    <xf numFmtId="20" fontId="4" fillId="0" borderId="25" xfId="0" applyNumberFormat="1" applyFont="1" applyBorder="1" applyAlignment="1">
      <alignment horizontal="center"/>
    </xf>
    <xf numFmtId="20" fontId="0" fillId="0" borderId="23" xfId="0" applyNumberFormat="1" applyBorder="1" applyAlignment="1">
      <alignment horizontal="center"/>
    </xf>
    <xf numFmtId="20" fontId="0" fillId="0" borderId="24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20" fontId="0" fillId="0" borderId="34" xfId="0" applyNumberFormat="1" applyBorder="1" applyAlignment="1">
      <alignment horizontal="center"/>
    </xf>
    <xf numFmtId="20" fontId="0" fillId="2" borderId="36" xfId="0" applyNumberFormat="1" applyFill="1" applyBorder="1" applyAlignment="1">
      <alignment horizontal="center"/>
    </xf>
    <xf numFmtId="20" fontId="0" fillId="2" borderId="35" xfId="0" applyNumberFormat="1" applyFill="1" applyBorder="1" applyAlignment="1">
      <alignment horizontal="center"/>
    </xf>
    <xf numFmtId="20" fontId="0" fillId="2" borderId="37" xfId="0" applyNumberFormat="1" applyFill="1" applyBorder="1" applyAlignment="1">
      <alignment horizontal="center"/>
    </xf>
    <xf numFmtId="20" fontId="0" fillId="0" borderId="33" xfId="0" applyNumberFormat="1" applyBorder="1" applyAlignment="1">
      <alignment horizontal="center"/>
    </xf>
    <xf numFmtId="20" fontId="0" fillId="4" borderId="8" xfId="0" applyNumberFormat="1" applyFill="1" applyBorder="1" applyAlignment="1">
      <alignment horizontal="center"/>
    </xf>
    <xf numFmtId="20" fontId="0" fillId="2" borderId="21" xfId="0" applyNumberFormat="1" applyFill="1" applyBorder="1" applyAlignment="1">
      <alignment horizontal="center"/>
    </xf>
    <xf numFmtId="20" fontId="0" fillId="2" borderId="27" xfId="0" applyNumberFormat="1" applyFill="1" applyBorder="1" applyAlignment="1">
      <alignment horizontal="center"/>
    </xf>
    <xf numFmtId="20" fontId="0" fillId="0" borderId="38" xfId="0" applyNumberFormat="1" applyBorder="1" applyAlignment="1">
      <alignment horizontal="center"/>
    </xf>
    <xf numFmtId="20" fontId="0" fillId="2" borderId="39" xfId="0" applyNumberFormat="1" applyFill="1" applyBorder="1" applyAlignment="1">
      <alignment horizontal="center"/>
    </xf>
    <xf numFmtId="20" fontId="0" fillId="2" borderId="41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20" fontId="2" fillId="2" borderId="40" xfId="0" applyNumberFormat="1" applyFont="1" applyFill="1" applyBorder="1" applyAlignment="1">
      <alignment horizontal="center"/>
    </xf>
    <xf numFmtId="20" fontId="2" fillId="0" borderId="43" xfId="0" applyNumberFormat="1" applyFont="1" applyBorder="1" applyAlignment="1">
      <alignment horizontal="center"/>
    </xf>
    <xf numFmtId="20" fontId="2" fillId="0" borderId="44" xfId="0" applyNumberFormat="1" applyFont="1" applyBorder="1" applyAlignment="1">
      <alignment horizontal="center"/>
    </xf>
    <xf numFmtId="20" fontId="2" fillId="0" borderId="42" xfId="0" applyNumberFormat="1" applyFont="1" applyBorder="1" applyAlignment="1">
      <alignment horizontal="center"/>
    </xf>
    <xf numFmtId="20" fontId="0" fillId="0" borderId="45" xfId="0" applyNumberFormat="1" applyBorder="1" applyAlignment="1">
      <alignment horizontal="center"/>
    </xf>
    <xf numFmtId="20" fontId="0" fillId="0" borderId="46" xfId="0" applyNumberFormat="1" applyBorder="1" applyAlignment="1">
      <alignment horizontal="center"/>
    </xf>
    <xf numFmtId="20" fontId="2" fillId="0" borderId="38" xfId="0" applyNumberFormat="1" applyFont="1" applyBorder="1" applyAlignment="1">
      <alignment horizontal="center"/>
    </xf>
    <xf numFmtId="20" fontId="0" fillId="2" borderId="47" xfId="0" applyNumberFormat="1" applyFill="1" applyBorder="1" applyAlignment="1">
      <alignment horizontal="center"/>
    </xf>
    <xf numFmtId="20" fontId="0" fillId="2" borderId="48" xfId="0" applyNumberFormat="1" applyFill="1" applyBorder="1" applyAlignment="1">
      <alignment horizontal="center"/>
    </xf>
    <xf numFmtId="20" fontId="0" fillId="5" borderId="0" xfId="0" applyNumberFormat="1" applyFill="1"/>
    <xf numFmtId="0" fontId="2" fillId="0" borderId="0" xfId="0" applyFont="1"/>
    <xf numFmtId="164" fontId="0" fillId="3" borderId="15" xfId="0" applyNumberFormat="1" applyFill="1" applyBorder="1" applyAlignment="1">
      <alignment horizontal="center"/>
    </xf>
    <xf numFmtId="20" fontId="0" fillId="3" borderId="49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0" fontId="0" fillId="3" borderId="50" xfId="0" applyNumberFormat="1" applyFill="1" applyBorder="1" applyAlignment="1">
      <alignment horizontal="center"/>
    </xf>
    <xf numFmtId="20" fontId="0" fillId="3" borderId="51" xfId="0" applyNumberFormat="1" applyFill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4" fontId="2" fillId="0" borderId="0" xfId="0" applyNumberFormat="1" applyFont="1" applyAlignment="1">
      <alignment horizontal="right"/>
    </xf>
    <xf numFmtId="164" fontId="0" fillId="0" borderId="25" xfId="0" applyNumberFormat="1" applyBorder="1" applyAlignment="1">
      <alignment horizontal="center"/>
    </xf>
    <xf numFmtId="20" fontId="4" fillId="2" borderId="21" xfId="0" applyNumberFormat="1" applyFont="1" applyFill="1" applyBorder="1" applyAlignment="1">
      <alignment horizontal="center"/>
    </xf>
    <xf numFmtId="20" fontId="4" fillId="2" borderId="20" xfId="0" applyNumberFormat="1" applyFont="1" applyFill="1" applyBorder="1" applyAlignment="1">
      <alignment horizontal="center"/>
    </xf>
    <xf numFmtId="20" fontId="0" fillId="2" borderId="20" xfId="0" applyNumberFormat="1" applyFill="1" applyBorder="1" applyAlignment="1">
      <alignment horizontal="center"/>
    </xf>
    <xf numFmtId="20" fontId="0" fillId="0" borderId="52" xfId="0" applyNumberFormat="1" applyBorder="1" applyAlignment="1">
      <alignment horizontal="center"/>
    </xf>
    <xf numFmtId="20" fontId="0" fillId="0" borderId="53" xfId="0" applyNumberFormat="1" applyBorder="1" applyAlignment="1">
      <alignment horizontal="center"/>
    </xf>
    <xf numFmtId="20" fontId="0" fillId="0" borderId="54" xfId="0" applyNumberFormat="1" applyBorder="1" applyAlignment="1">
      <alignment horizontal="center"/>
    </xf>
    <xf numFmtId="20" fontId="0" fillId="0" borderId="55" xfId="0" applyNumberFormat="1" applyBorder="1" applyAlignment="1">
      <alignment horizontal="center"/>
    </xf>
    <xf numFmtId="20" fontId="6" fillId="0" borderId="0" xfId="0" applyNumberFormat="1" applyFont="1"/>
    <xf numFmtId="20" fontId="0" fillId="4" borderId="21" xfId="0" applyNumberFormat="1" applyFill="1" applyBorder="1" applyAlignment="1">
      <alignment horizontal="center"/>
    </xf>
    <xf numFmtId="20" fontId="0" fillId="0" borderId="56" xfId="0" applyNumberFormat="1" applyBorder="1" applyAlignment="1">
      <alignment horizontal="center"/>
    </xf>
    <xf numFmtId="20" fontId="0" fillId="0" borderId="57" xfId="0" applyNumberFormat="1" applyBorder="1" applyAlignment="1">
      <alignment horizontal="center"/>
    </xf>
    <xf numFmtId="20" fontId="0" fillId="3" borderId="18" xfId="0" applyNumberFormat="1" applyFill="1" applyBorder="1" applyAlignment="1">
      <alignment horizontal="center"/>
    </xf>
    <xf numFmtId="20" fontId="0" fillId="0" borderId="18" xfId="0" applyNumberFormat="1" applyBorder="1" applyAlignment="1">
      <alignment horizontal="center"/>
    </xf>
    <xf numFmtId="20" fontId="0" fillId="3" borderId="56" xfId="0" applyNumberFormat="1" applyFill="1" applyBorder="1" applyAlignment="1">
      <alignment horizontal="right"/>
    </xf>
    <xf numFmtId="20" fontId="0" fillId="3" borderId="58" xfId="0" applyNumberFormat="1" applyFill="1" applyBorder="1" applyAlignment="1">
      <alignment horizontal="center"/>
    </xf>
    <xf numFmtId="20" fontId="0" fillId="2" borderId="18" xfId="0" applyNumberFormat="1" applyFill="1" applyBorder="1" applyAlignment="1">
      <alignment horizontal="center"/>
    </xf>
    <xf numFmtId="20" fontId="0" fillId="2" borderId="59" xfId="0" applyNumberFormat="1" applyFill="1" applyBorder="1" applyAlignment="1">
      <alignment horizontal="center"/>
    </xf>
    <xf numFmtId="20" fontId="0" fillId="2" borderId="60" xfId="0" applyNumberFormat="1" applyFill="1" applyBorder="1" applyAlignment="1">
      <alignment horizontal="center"/>
    </xf>
    <xf numFmtId="20" fontId="0" fillId="2" borderId="57" xfId="0" applyNumberFormat="1" applyFill="1" applyBorder="1" applyAlignment="1">
      <alignment horizontal="center"/>
    </xf>
    <xf numFmtId="164" fontId="0" fillId="0" borderId="61" xfId="0" applyNumberFormat="1" applyBorder="1" applyAlignment="1">
      <alignment horizontal="center"/>
    </xf>
    <xf numFmtId="20" fontId="0" fillId="0" borderId="58" xfId="0" applyNumberFormat="1" applyBorder="1" applyAlignment="1">
      <alignment horizontal="center"/>
    </xf>
    <xf numFmtId="20" fontId="0" fillId="0" borderId="25" xfId="0" applyNumberFormat="1" applyBorder="1" applyAlignment="1">
      <alignment horizontal="center"/>
    </xf>
    <xf numFmtId="20" fontId="0" fillId="0" borderId="62" xfId="0" applyNumberFormat="1" applyBorder="1" applyAlignment="1">
      <alignment horizontal="center"/>
    </xf>
    <xf numFmtId="20" fontId="0" fillId="0" borderId="63" xfId="0" applyNumberForma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20" fontId="4" fillId="3" borderId="9" xfId="0" applyNumberFormat="1" applyFont="1" applyFill="1" applyBorder="1" applyAlignment="1">
      <alignment horizontal="center"/>
    </xf>
    <xf numFmtId="20" fontId="0" fillId="4" borderId="27" xfId="0" applyNumberFormat="1" applyFill="1" applyBorder="1" applyAlignment="1">
      <alignment horizontal="center"/>
    </xf>
    <xf numFmtId="20" fontId="0" fillId="3" borderId="10" xfId="0" applyNumberFormat="1" applyFill="1" applyBorder="1" applyAlignment="1">
      <alignment horizontal="center"/>
    </xf>
    <xf numFmtId="20" fontId="0" fillId="3" borderId="9" xfId="0" applyNumberFormat="1" applyFill="1" applyBorder="1" applyAlignment="1">
      <alignment horizontal="center"/>
    </xf>
    <xf numFmtId="0" fontId="9" fillId="0" borderId="18" xfId="0" applyFont="1" applyBorder="1"/>
    <xf numFmtId="20" fontId="0" fillId="3" borderId="21" xfId="0" applyNumberFormat="1" applyFill="1" applyBorder="1"/>
    <xf numFmtId="20" fontId="4" fillId="0" borderId="21" xfId="0" applyNumberFormat="1" applyFont="1" applyBorder="1" applyAlignment="1">
      <alignment horizontal="center"/>
    </xf>
    <xf numFmtId="20" fontId="0" fillId="0" borderId="20" xfId="0" applyNumberFormat="1" applyBorder="1"/>
    <xf numFmtId="20" fontId="2" fillId="3" borderId="21" xfId="0" applyNumberFormat="1" applyFont="1" applyFill="1" applyBorder="1" applyAlignment="1">
      <alignment horizontal="center"/>
    </xf>
    <xf numFmtId="20" fontId="2" fillId="2" borderId="20" xfId="0" applyNumberFormat="1" applyFont="1" applyFill="1" applyBorder="1" applyAlignment="1">
      <alignment horizontal="center"/>
    </xf>
    <xf numFmtId="20" fontId="2" fillId="0" borderId="22" xfId="0" applyNumberFormat="1" applyFont="1" applyBorder="1" applyAlignment="1">
      <alignment horizontal="center"/>
    </xf>
    <xf numFmtId="20" fontId="0" fillId="3" borderId="22" xfId="0" applyNumberFormat="1" applyFill="1" applyBorder="1" applyAlignment="1">
      <alignment horizontal="center"/>
    </xf>
    <xf numFmtId="20" fontId="0" fillId="3" borderId="27" xfId="0" applyNumberFormat="1" applyFill="1" applyBorder="1" applyAlignment="1">
      <alignment horizontal="center"/>
    </xf>
    <xf numFmtId="20" fontId="0" fillId="2" borderId="22" xfId="0" applyNumberFormat="1" applyFill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20" fontId="0" fillId="3" borderId="21" xfId="0" applyNumberFormat="1" applyFill="1" applyBorder="1" applyAlignment="1">
      <alignment horizontal="center"/>
    </xf>
    <xf numFmtId="20" fontId="0" fillId="4" borderId="22" xfId="0" applyNumberFormat="1" applyFill="1" applyBorder="1" applyAlignment="1">
      <alignment horizontal="center"/>
    </xf>
    <xf numFmtId="20" fontId="0" fillId="4" borderId="20" xfId="0" applyNumberFormat="1" applyFill="1" applyBorder="1" applyAlignment="1">
      <alignment horizontal="center"/>
    </xf>
    <xf numFmtId="20" fontId="0" fillId="3" borderId="23" xfId="0" applyNumberFormat="1" applyFill="1" applyBorder="1" applyAlignment="1">
      <alignment horizontal="center"/>
    </xf>
    <xf numFmtId="20" fontId="0" fillId="0" borderId="61" xfId="0" applyNumberFormat="1" applyBorder="1" applyAlignment="1">
      <alignment horizontal="center"/>
    </xf>
    <xf numFmtId="20" fontId="0" fillId="2" borderId="64" xfId="0" applyNumberFormat="1" applyFill="1" applyBorder="1" applyAlignment="1">
      <alignment horizontal="center"/>
    </xf>
    <xf numFmtId="20" fontId="4" fillId="0" borderId="65" xfId="0" applyNumberFormat="1" applyFont="1" applyBorder="1" applyAlignment="1">
      <alignment horizontal="center"/>
    </xf>
    <xf numFmtId="20" fontId="0" fillId="3" borderId="67" xfId="0" applyNumberFormat="1" applyFill="1" applyBorder="1" applyAlignment="1">
      <alignment horizontal="center"/>
    </xf>
    <xf numFmtId="20" fontId="0" fillId="0" borderId="67" xfId="0" applyNumberFormat="1" applyBorder="1" applyAlignment="1">
      <alignment horizontal="center"/>
    </xf>
    <xf numFmtId="20" fontId="0" fillId="3" borderId="65" xfId="0" applyNumberFormat="1" applyFill="1" applyBorder="1" applyAlignment="1">
      <alignment horizontal="right"/>
    </xf>
    <xf numFmtId="20" fontId="0" fillId="3" borderId="68" xfId="0" applyNumberFormat="1" applyFill="1" applyBorder="1" applyAlignment="1">
      <alignment horizontal="center"/>
    </xf>
    <xf numFmtId="20" fontId="0" fillId="2" borderId="67" xfId="0" applyNumberFormat="1" applyFill="1" applyBorder="1" applyAlignment="1">
      <alignment horizontal="center"/>
    </xf>
    <xf numFmtId="20" fontId="0" fillId="2" borderId="68" xfId="0" applyNumberFormat="1" applyFill="1" applyBorder="1" applyAlignment="1">
      <alignment horizontal="center"/>
    </xf>
    <xf numFmtId="20" fontId="0" fillId="2" borderId="66" xfId="0" applyNumberFormat="1" applyFill="1" applyBorder="1" applyAlignment="1">
      <alignment horizontal="center"/>
    </xf>
    <xf numFmtId="164" fontId="0" fillId="0" borderId="65" xfId="0" applyNumberFormat="1" applyBorder="1" applyAlignment="1">
      <alignment horizontal="center"/>
    </xf>
    <xf numFmtId="20" fontId="0" fillId="0" borderId="68" xfId="0" applyNumberFormat="1" applyBorder="1" applyAlignment="1">
      <alignment horizontal="center"/>
    </xf>
    <xf numFmtId="20" fontId="0" fillId="3" borderId="57" xfId="0" applyNumberFormat="1" applyFill="1" applyBorder="1" applyAlignment="1">
      <alignment horizontal="center"/>
    </xf>
    <xf numFmtId="20" fontId="0" fillId="3" borderId="61" xfId="0" applyNumberFormat="1" applyFill="1" applyBorder="1" applyAlignment="1">
      <alignment horizontal="right"/>
    </xf>
    <xf numFmtId="20" fontId="0" fillId="3" borderId="64" xfId="0" applyNumberFormat="1" applyFill="1" applyBorder="1" applyAlignment="1">
      <alignment horizontal="center"/>
    </xf>
    <xf numFmtId="20" fontId="0" fillId="3" borderId="59" xfId="0" applyNumberFormat="1" applyFill="1" applyBorder="1" applyAlignment="1">
      <alignment horizontal="center"/>
    </xf>
    <xf numFmtId="20" fontId="0" fillId="3" borderId="66" xfId="0" applyNumberFormat="1" applyFill="1" applyBorder="1" applyAlignment="1">
      <alignment horizontal="center"/>
    </xf>
    <xf numFmtId="20" fontId="0" fillId="4" borderId="24" xfId="0" applyNumberFormat="1" applyFill="1" applyBorder="1" applyAlignment="1">
      <alignment horizontal="center"/>
    </xf>
    <xf numFmtId="20" fontId="0" fillId="4" borderId="26" xfId="0" applyNumberFormat="1" applyFill="1" applyBorder="1" applyAlignment="1">
      <alignment horizontal="center"/>
    </xf>
    <xf numFmtId="20" fontId="4" fillId="0" borderId="10" xfId="0" applyNumberFormat="1" applyFont="1" applyBorder="1" applyAlignment="1">
      <alignment horizontal="center"/>
    </xf>
    <xf numFmtId="20" fontId="4" fillId="3" borderId="25" xfId="0" applyNumberFormat="1" applyFont="1" applyFill="1" applyBorder="1" applyAlignment="1">
      <alignment horizontal="center"/>
    </xf>
    <xf numFmtId="20" fontId="0" fillId="0" borderId="69" xfId="0" applyNumberFormat="1" applyBorder="1" applyAlignment="1">
      <alignment horizontal="center"/>
    </xf>
    <xf numFmtId="20" fontId="0" fillId="0" borderId="65" xfId="0" applyNumberFormat="1" applyBorder="1" applyAlignment="1">
      <alignment horizontal="center"/>
    </xf>
    <xf numFmtId="20" fontId="0" fillId="4" borderId="23" xfId="0" applyNumberFormat="1" applyFill="1" applyBorder="1" applyAlignment="1">
      <alignment horizontal="center"/>
    </xf>
    <xf numFmtId="20" fontId="0" fillId="4" borderId="41" xfId="0" applyNumberFormat="1" applyFill="1" applyBorder="1" applyAlignment="1">
      <alignment horizontal="center"/>
    </xf>
    <xf numFmtId="20" fontId="0" fillId="3" borderId="61" xfId="0" applyNumberFormat="1" applyFill="1" applyBorder="1" applyAlignment="1">
      <alignment horizontal="center"/>
    </xf>
    <xf numFmtId="20" fontId="0" fillId="0" borderId="70" xfId="0" applyNumberFormat="1" applyBorder="1" applyAlignment="1">
      <alignment horizontal="center"/>
    </xf>
    <xf numFmtId="20" fontId="0" fillId="0" borderId="71" xfId="0" applyNumberFormat="1" applyBorder="1" applyAlignment="1">
      <alignment horizontal="center"/>
    </xf>
    <xf numFmtId="20" fontId="0" fillId="3" borderId="72" xfId="0" applyNumberFormat="1" applyFill="1" applyBorder="1" applyAlignment="1">
      <alignment horizontal="center"/>
    </xf>
    <xf numFmtId="20" fontId="0" fillId="0" borderId="72" xfId="0" applyNumberFormat="1" applyBorder="1" applyAlignment="1">
      <alignment horizontal="center"/>
    </xf>
    <xf numFmtId="20" fontId="0" fillId="3" borderId="70" xfId="0" applyNumberFormat="1" applyFill="1" applyBorder="1" applyAlignment="1">
      <alignment horizontal="right"/>
    </xf>
    <xf numFmtId="20" fontId="0" fillId="3" borderId="73" xfId="0" applyNumberFormat="1" applyFill="1" applyBorder="1" applyAlignment="1">
      <alignment horizontal="center"/>
    </xf>
    <xf numFmtId="20" fontId="0" fillId="2" borderId="72" xfId="0" applyNumberFormat="1" applyFill="1" applyBorder="1" applyAlignment="1">
      <alignment horizontal="center"/>
    </xf>
    <xf numFmtId="20" fontId="0" fillId="2" borderId="73" xfId="0" applyNumberFormat="1" applyFill="1" applyBorder="1" applyAlignment="1">
      <alignment horizontal="center"/>
    </xf>
    <xf numFmtId="20" fontId="0" fillId="2" borderId="71" xfId="0" applyNumberFormat="1" applyFill="1" applyBorder="1" applyAlignment="1">
      <alignment horizontal="center"/>
    </xf>
    <xf numFmtId="164" fontId="0" fillId="0" borderId="70" xfId="0" applyNumberFormat="1" applyBorder="1" applyAlignment="1">
      <alignment horizontal="center"/>
    </xf>
    <xf numFmtId="20" fontId="0" fillId="0" borderId="73" xfId="0" applyNumberFormat="1" applyBorder="1" applyAlignment="1">
      <alignment horizontal="center"/>
    </xf>
    <xf numFmtId="20" fontId="0" fillId="3" borderId="56" xfId="0" applyNumberFormat="1" applyFill="1" applyBorder="1" applyAlignment="1">
      <alignment horizontal="center"/>
    </xf>
    <xf numFmtId="20" fontId="0" fillId="4" borderId="59" xfId="0" applyNumberFormat="1" applyFill="1" applyBorder="1" applyAlignment="1">
      <alignment horizontal="center"/>
    </xf>
    <xf numFmtId="20" fontId="0" fillId="4" borderId="30" xfId="0" applyNumberFormat="1" applyFill="1" applyBorder="1" applyAlignment="1">
      <alignment horizontal="center"/>
    </xf>
    <xf numFmtId="0" fontId="6" fillId="0" borderId="0" xfId="0" applyFont="1"/>
    <xf numFmtId="20" fontId="0" fillId="4" borderId="18" xfId="0" applyNumberFormat="1" applyFill="1" applyBorder="1" applyAlignment="1">
      <alignment horizontal="center"/>
    </xf>
    <xf numFmtId="20" fontId="0" fillId="4" borderId="29" xfId="0" applyNumberFormat="1" applyFill="1" applyBorder="1" applyAlignment="1">
      <alignment horizontal="center"/>
    </xf>
    <xf numFmtId="20" fontId="4" fillId="0" borderId="56" xfId="0" applyNumberFormat="1" applyFont="1" applyBorder="1" applyAlignment="1">
      <alignment horizontal="center"/>
    </xf>
    <xf numFmtId="20" fontId="4" fillId="3" borderId="10" xfId="0" applyNumberFormat="1" applyFont="1" applyFill="1" applyBorder="1" applyAlignment="1">
      <alignment horizontal="center"/>
    </xf>
    <xf numFmtId="20" fontId="0" fillId="3" borderId="75" xfId="0" applyNumberFormat="1" applyFill="1" applyBorder="1" applyAlignment="1">
      <alignment horizontal="center"/>
    </xf>
    <xf numFmtId="20" fontId="0" fillId="3" borderId="76" xfId="0" applyNumberFormat="1" applyFill="1" applyBorder="1" applyAlignment="1">
      <alignment horizontal="center"/>
    </xf>
    <xf numFmtId="20" fontId="0" fillId="0" borderId="76" xfId="0" applyNumberFormat="1" applyBorder="1" applyAlignment="1">
      <alignment horizontal="center"/>
    </xf>
    <xf numFmtId="20" fontId="0" fillId="3" borderId="74" xfId="0" applyNumberFormat="1" applyFill="1" applyBorder="1" applyAlignment="1">
      <alignment horizontal="right"/>
    </xf>
    <xf numFmtId="20" fontId="0" fillId="3" borderId="77" xfId="0" applyNumberFormat="1" applyFill="1" applyBorder="1" applyAlignment="1">
      <alignment horizontal="center"/>
    </xf>
    <xf numFmtId="20" fontId="0" fillId="2" borderId="76" xfId="0" applyNumberFormat="1" applyFill="1" applyBorder="1" applyAlignment="1">
      <alignment horizontal="center"/>
    </xf>
    <xf numFmtId="20" fontId="0" fillId="2" borderId="77" xfId="0" applyNumberFormat="1" applyFill="1" applyBorder="1" applyAlignment="1">
      <alignment horizontal="center"/>
    </xf>
    <xf numFmtId="20" fontId="0" fillId="2" borderId="75" xfId="0" applyNumberFormat="1" applyFill="1" applyBorder="1" applyAlignment="1">
      <alignment horizontal="center"/>
    </xf>
    <xf numFmtId="164" fontId="0" fillId="0" borderId="74" xfId="0" applyNumberFormat="1" applyBorder="1" applyAlignment="1">
      <alignment horizontal="center"/>
    </xf>
    <xf numFmtId="20" fontId="0" fillId="0" borderId="77" xfId="0" applyNumberFormat="1" applyBorder="1" applyAlignment="1">
      <alignment horizontal="center"/>
    </xf>
    <xf numFmtId="20" fontId="0" fillId="0" borderId="78" xfId="0" applyNumberFormat="1" applyBorder="1" applyAlignment="1">
      <alignment horizontal="center"/>
    </xf>
    <xf numFmtId="20" fontId="0" fillId="6" borderId="23" xfId="0" applyNumberFormat="1" applyFill="1" applyBorder="1" applyAlignment="1">
      <alignment horizontal="center"/>
    </xf>
    <xf numFmtId="20" fontId="0" fillId="6" borderId="24" xfId="0" applyNumberFormat="1" applyFill="1" applyBorder="1" applyAlignment="1">
      <alignment horizontal="center"/>
    </xf>
    <xf numFmtId="20" fontId="0" fillId="6" borderId="26" xfId="0" applyNumberFormat="1" applyFill="1" applyBorder="1" applyAlignment="1">
      <alignment horizontal="center"/>
    </xf>
    <xf numFmtId="20" fontId="0" fillId="0" borderId="74" xfId="0" applyNumberFormat="1" applyBorder="1" applyAlignment="1">
      <alignment horizontal="center"/>
    </xf>
    <xf numFmtId="20" fontId="0" fillId="3" borderId="71" xfId="0" applyNumberFormat="1" applyFill="1" applyBorder="1" applyAlignment="1">
      <alignment horizontal="center"/>
    </xf>
    <xf numFmtId="20" fontId="0" fillId="7" borderId="51" xfId="0" applyNumberFormat="1" applyFill="1" applyBorder="1" applyAlignment="1">
      <alignment horizontal="center"/>
    </xf>
    <xf numFmtId="20" fontId="0" fillId="7" borderId="49" xfId="0" applyNumberFormat="1" applyFill="1" applyBorder="1" applyAlignment="1">
      <alignment horizontal="center"/>
    </xf>
    <xf numFmtId="164" fontId="0" fillId="7" borderId="9" xfId="0" applyNumberFormat="1" applyFill="1" applyBorder="1" applyAlignment="1">
      <alignment horizontal="center"/>
    </xf>
    <xf numFmtId="20" fontId="0" fillId="7" borderId="50" xfId="0" applyNumberFormat="1" applyFill="1" applyBorder="1" applyAlignment="1">
      <alignment horizontal="center"/>
    </xf>
    <xf numFmtId="164" fontId="0" fillId="7" borderId="34" xfId="0" applyNumberFormat="1" applyFill="1" applyBorder="1" applyAlignment="1">
      <alignment horizontal="center"/>
    </xf>
    <xf numFmtId="20" fontId="0" fillId="7" borderId="55" xfId="0" applyNumberFormat="1" applyFill="1" applyBorder="1" applyAlignment="1">
      <alignment horizontal="center"/>
    </xf>
    <xf numFmtId="20" fontId="0" fillId="7" borderId="46" xfId="0" applyNumberFormat="1" applyFill="1" applyBorder="1" applyAlignment="1">
      <alignment horizontal="center"/>
    </xf>
    <xf numFmtId="20" fontId="0" fillId="7" borderId="53" xfId="0" applyNumberFormat="1" applyFill="1" applyBorder="1" applyAlignment="1">
      <alignment horizontal="center"/>
    </xf>
    <xf numFmtId="164" fontId="0" fillId="7" borderId="14" xfId="0" applyNumberFormat="1" applyFill="1" applyBorder="1" applyAlignment="1">
      <alignment horizontal="center"/>
    </xf>
    <xf numFmtId="164" fontId="0" fillId="7" borderId="15" xfId="0" applyNumberFormat="1" applyFill="1" applyBorder="1" applyAlignment="1">
      <alignment horizontal="center"/>
    </xf>
    <xf numFmtId="164" fontId="0" fillId="3" borderId="70" xfId="0" applyNumberFormat="1" applyFill="1" applyBorder="1" applyAlignment="1">
      <alignment horizontal="center"/>
    </xf>
    <xf numFmtId="164" fontId="0" fillId="3" borderId="25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164" fontId="0" fillId="3" borderId="34" xfId="0" applyNumberFormat="1" applyFill="1" applyBorder="1" applyAlignment="1">
      <alignment horizontal="center"/>
    </xf>
    <xf numFmtId="20" fontId="0" fillId="3" borderId="55" xfId="0" applyNumberFormat="1" applyFill="1" applyBorder="1" applyAlignment="1">
      <alignment horizontal="center"/>
    </xf>
    <xf numFmtId="20" fontId="0" fillId="3" borderId="46" xfId="0" applyNumberFormat="1" applyFill="1" applyBorder="1" applyAlignment="1">
      <alignment horizontal="center"/>
    </xf>
    <xf numFmtId="20" fontId="0" fillId="3" borderId="53" xfId="0" applyNumberFormat="1" applyFill="1" applyBorder="1" applyAlignment="1">
      <alignment horizontal="center"/>
    </xf>
    <xf numFmtId="20" fontId="0" fillId="3" borderId="70" xfId="0" applyNumberFormat="1" applyFill="1" applyBorder="1" applyAlignment="1">
      <alignment horizontal="center"/>
    </xf>
    <xf numFmtId="20" fontId="0" fillId="3" borderId="25" xfId="0" applyNumberFormat="1" applyFill="1" applyBorder="1" applyAlignment="1">
      <alignment horizontal="center"/>
    </xf>
    <xf numFmtId="0" fontId="12" fillId="0" borderId="0" xfId="0" applyFont="1"/>
    <xf numFmtId="20" fontId="0" fillId="3" borderId="32" xfId="0" applyNumberFormat="1" applyFill="1" applyBorder="1" applyAlignment="1">
      <alignment horizontal="center"/>
    </xf>
    <xf numFmtId="20" fontId="0" fillId="3" borderId="34" xfId="0" applyNumberFormat="1" applyFill="1" applyBorder="1" applyAlignment="1">
      <alignment horizontal="center"/>
    </xf>
    <xf numFmtId="20" fontId="4" fillId="3" borderId="61" xfId="0" applyNumberFormat="1" applyFont="1" applyFill="1" applyBorder="1" applyAlignment="1">
      <alignment horizontal="center"/>
    </xf>
    <xf numFmtId="164" fontId="0" fillId="7" borderId="70" xfId="0" applyNumberFormat="1" applyFill="1" applyBorder="1" applyAlignment="1">
      <alignment horizontal="center"/>
    </xf>
    <xf numFmtId="164" fontId="0" fillId="7" borderId="25" xfId="0" applyNumberFormat="1" applyFill="1" applyBorder="1" applyAlignment="1">
      <alignment horizontal="center"/>
    </xf>
    <xf numFmtId="20" fontId="0" fillId="4" borderId="76" xfId="0" applyNumberFormat="1" applyFill="1" applyBorder="1" applyAlignment="1">
      <alignment horizontal="center"/>
    </xf>
    <xf numFmtId="20" fontId="0" fillId="4" borderId="60" xfId="0" applyNumberFormat="1" applyFill="1" applyBorder="1" applyAlignment="1">
      <alignment horizontal="center"/>
    </xf>
    <xf numFmtId="20" fontId="0" fillId="4" borderId="11" xfId="0" applyNumberFormat="1" applyFill="1" applyBorder="1" applyAlignment="1">
      <alignment horizontal="center"/>
    </xf>
    <xf numFmtId="20" fontId="0" fillId="4" borderId="57" xfId="0" applyNumberFormat="1" applyFill="1" applyBorder="1" applyAlignment="1">
      <alignment horizontal="center"/>
    </xf>
    <xf numFmtId="20" fontId="0" fillId="3" borderId="79" xfId="0" applyNumberFormat="1" applyFill="1" applyBorder="1" applyAlignment="1">
      <alignment horizontal="center"/>
    </xf>
    <xf numFmtId="20" fontId="0" fillId="0" borderId="80" xfId="0" applyNumberFormat="1" applyBorder="1" applyAlignment="1">
      <alignment horizontal="center"/>
    </xf>
    <xf numFmtId="20" fontId="0" fillId="3" borderId="81" xfId="0" applyNumberFormat="1" applyFill="1" applyBorder="1" applyAlignment="1">
      <alignment horizontal="center"/>
    </xf>
    <xf numFmtId="20" fontId="0" fillId="0" borderId="81" xfId="0" applyNumberFormat="1" applyBorder="1" applyAlignment="1">
      <alignment horizontal="center"/>
    </xf>
    <xf numFmtId="20" fontId="0" fillId="3" borderId="79" xfId="0" applyNumberFormat="1" applyFill="1" applyBorder="1" applyAlignment="1">
      <alignment horizontal="right"/>
    </xf>
    <xf numFmtId="20" fontId="0" fillId="3" borderId="82" xfId="0" applyNumberFormat="1" applyFill="1" applyBorder="1" applyAlignment="1">
      <alignment horizontal="center"/>
    </xf>
    <xf numFmtId="20" fontId="0" fillId="2" borderId="81" xfId="0" applyNumberFormat="1" applyFill="1" applyBorder="1" applyAlignment="1">
      <alignment horizontal="center"/>
    </xf>
    <xf numFmtId="20" fontId="0" fillId="2" borderId="82" xfId="0" applyNumberFormat="1" applyFill="1" applyBorder="1" applyAlignment="1">
      <alignment horizontal="center"/>
    </xf>
    <xf numFmtId="20" fontId="0" fillId="4" borderId="80" xfId="0" applyNumberFormat="1" applyFill="1" applyBorder="1" applyAlignment="1">
      <alignment horizontal="center"/>
    </xf>
    <xf numFmtId="20" fontId="0" fillId="2" borderId="80" xfId="0" applyNumberFormat="1" applyFill="1" applyBorder="1" applyAlignment="1">
      <alignment horizontal="center"/>
    </xf>
    <xf numFmtId="20" fontId="0" fillId="2" borderId="83" xfId="0" applyNumberFormat="1" applyFill="1" applyBorder="1" applyAlignment="1">
      <alignment horizontal="center"/>
    </xf>
    <xf numFmtId="20" fontId="0" fillId="3" borderId="84" xfId="0" applyNumberFormat="1" applyFill="1" applyBorder="1" applyAlignment="1">
      <alignment horizontal="center"/>
    </xf>
    <xf numFmtId="164" fontId="0" fillId="0" borderId="79" xfId="0" applyNumberFormat="1" applyBorder="1" applyAlignment="1">
      <alignment horizontal="center"/>
    </xf>
    <xf numFmtId="20" fontId="0" fillId="0" borderId="82" xfId="0" applyNumberFormat="1" applyBorder="1" applyAlignment="1">
      <alignment horizontal="center"/>
    </xf>
    <xf numFmtId="20" fontId="0" fillId="0" borderId="85" xfId="0" applyNumberFormat="1" applyBorder="1" applyAlignment="1">
      <alignment horizontal="center"/>
    </xf>
    <xf numFmtId="20" fontId="0" fillId="0" borderId="86" xfId="0" applyNumberFormat="1" applyBorder="1" applyAlignment="1">
      <alignment horizontal="center"/>
    </xf>
    <xf numFmtId="20" fontId="0" fillId="0" borderId="87" xfId="0" applyNumberFormat="1" applyBorder="1" applyAlignment="1">
      <alignment horizontal="center"/>
    </xf>
    <xf numFmtId="20" fontId="4" fillId="0" borderId="0" xfId="0" applyNumberFormat="1" applyFont="1"/>
    <xf numFmtId="20" fontId="0" fillId="4" borderId="66" xfId="0" applyNumberFormat="1" applyFill="1" applyBorder="1" applyAlignment="1">
      <alignment horizontal="center"/>
    </xf>
    <xf numFmtId="20" fontId="0" fillId="4" borderId="67" xfId="0" applyNumberFormat="1" applyFill="1" applyBorder="1" applyAlignment="1">
      <alignment horizontal="center"/>
    </xf>
    <xf numFmtId="20" fontId="0" fillId="3" borderId="74" xfId="0" applyNumberFormat="1" applyFill="1" applyBorder="1" applyAlignment="1">
      <alignment horizontal="center"/>
    </xf>
    <xf numFmtId="20" fontId="6" fillId="0" borderId="18" xfId="0" applyNumberFormat="1" applyFont="1" applyBorder="1"/>
    <xf numFmtId="20" fontId="4" fillId="0" borderId="74" xfId="0" applyNumberFormat="1" applyFont="1" applyBorder="1" applyAlignment="1">
      <alignment horizontal="center"/>
    </xf>
    <xf numFmtId="20" fontId="4" fillId="0" borderId="32" xfId="0" applyNumberFormat="1" applyFont="1" applyBorder="1" applyAlignment="1">
      <alignment horizontal="center"/>
    </xf>
    <xf numFmtId="20" fontId="0" fillId="0" borderId="18" xfId="0" applyNumberFormat="1" applyBorder="1"/>
    <xf numFmtId="20" fontId="4" fillId="3" borderId="74" xfId="0" applyNumberFormat="1" applyFont="1" applyFill="1" applyBorder="1" applyAlignment="1">
      <alignment horizontal="center"/>
    </xf>
    <xf numFmtId="20" fontId="4" fillId="3" borderId="32" xfId="0" applyNumberFormat="1" applyFont="1" applyFill="1" applyBorder="1" applyAlignment="1">
      <alignment horizontal="center"/>
    </xf>
    <xf numFmtId="20" fontId="0" fillId="4" borderId="48" xfId="0" applyNumberFormat="1" applyFill="1" applyBorder="1" applyAlignment="1">
      <alignment horizontal="center"/>
    </xf>
    <xf numFmtId="20" fontId="5" fillId="0" borderId="22" xfId="0" applyNumberFormat="1" applyFont="1" applyBorder="1" applyAlignment="1">
      <alignment horizontal="left"/>
    </xf>
    <xf numFmtId="20" fontId="0" fillId="0" borderId="20" xfId="0" applyNumberFormat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20" fontId="8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/>
    </xf>
    <xf numFmtId="20" fontId="0" fillId="8" borderId="49" xfId="0" applyNumberFormat="1" applyFill="1" applyBorder="1" applyAlignment="1">
      <alignment horizontal="center"/>
    </xf>
    <xf numFmtId="20" fontId="0" fillId="8" borderId="67" xfId="0" applyNumberFormat="1" applyFill="1" applyBorder="1" applyAlignment="1">
      <alignment horizontal="center"/>
    </xf>
    <xf numFmtId="20" fontId="0" fillId="8" borderId="46" xfId="0" applyNumberFormat="1" applyFill="1" applyBorder="1" applyAlignment="1">
      <alignment horizontal="right"/>
    </xf>
    <xf numFmtId="20" fontId="0" fillId="8" borderId="41" xfId="0" applyNumberFormat="1" applyFill="1" applyBorder="1" applyAlignment="1">
      <alignment horizontal="center"/>
    </xf>
    <xf numFmtId="20" fontId="0" fillId="9" borderId="67" xfId="0" applyNumberFormat="1" applyFill="1" applyBorder="1" applyAlignment="1">
      <alignment horizontal="center"/>
    </xf>
    <xf numFmtId="20" fontId="0" fillId="9" borderId="41" xfId="0" applyNumberFormat="1" applyFill="1" applyBorder="1" applyAlignment="1">
      <alignment horizontal="center"/>
    </xf>
    <xf numFmtId="20" fontId="0" fillId="9" borderId="49" xfId="0" applyNumberFormat="1" applyFill="1" applyBorder="1" applyAlignment="1">
      <alignment horizontal="center"/>
    </xf>
    <xf numFmtId="164" fontId="0" fillId="0" borderId="46" xfId="0" applyNumberFormat="1" applyBorder="1" applyAlignment="1">
      <alignment horizontal="center"/>
    </xf>
    <xf numFmtId="20" fontId="0" fillId="0" borderId="41" xfId="0" applyNumberFormat="1" applyBorder="1" applyAlignment="1">
      <alignment horizontal="center"/>
    </xf>
    <xf numFmtId="20" fontId="0" fillId="0" borderId="89" xfId="0" applyNumberFormat="1" applyBorder="1" applyAlignment="1">
      <alignment horizontal="center"/>
    </xf>
    <xf numFmtId="0" fontId="14" fillId="0" borderId="46" xfId="0" applyFont="1" applyBorder="1" applyAlignment="1">
      <alignment horizontal="center"/>
    </xf>
    <xf numFmtId="20" fontId="0" fillId="8" borderId="53" xfId="0" applyNumberFormat="1" applyFill="1" applyBorder="1" applyAlignment="1">
      <alignment horizontal="right"/>
    </xf>
    <xf numFmtId="20" fontId="0" fillId="8" borderId="76" xfId="0" applyNumberFormat="1" applyFill="1" applyBorder="1" applyAlignment="1">
      <alignment horizontal="center"/>
    </xf>
    <xf numFmtId="20" fontId="0" fillId="8" borderId="47" xfId="0" applyNumberFormat="1" applyFill="1" applyBorder="1" applyAlignment="1">
      <alignment horizontal="center"/>
    </xf>
    <xf numFmtId="20" fontId="0" fillId="9" borderId="76" xfId="0" applyNumberFormat="1" applyFill="1" applyBorder="1" applyAlignment="1">
      <alignment horizontal="center"/>
    </xf>
    <xf numFmtId="20" fontId="0" fillId="9" borderId="47" xfId="0" applyNumberFormat="1" applyFill="1" applyBorder="1" applyAlignment="1">
      <alignment horizontal="center"/>
    </xf>
    <xf numFmtId="20" fontId="0" fillId="9" borderId="50" xfId="0" applyNumberFormat="1" applyFill="1" applyBorder="1" applyAlignment="1">
      <alignment horizontal="center"/>
    </xf>
    <xf numFmtId="20" fontId="0" fillId="8" borderId="50" xfId="0" applyNumberFormat="1" applyFill="1" applyBorder="1" applyAlignment="1">
      <alignment horizontal="center"/>
    </xf>
    <xf numFmtId="164" fontId="0" fillId="0" borderId="53" xfId="0" applyNumberFormat="1" applyBorder="1" applyAlignment="1">
      <alignment horizontal="center"/>
    </xf>
    <xf numFmtId="20" fontId="0" fillId="0" borderId="90" xfId="0" applyNumberFormat="1" applyBorder="1" applyAlignment="1">
      <alignment horizontal="center"/>
    </xf>
    <xf numFmtId="20" fontId="0" fillId="0" borderId="51" xfId="0" applyNumberFormat="1" applyBorder="1" applyAlignment="1">
      <alignment horizontal="center"/>
    </xf>
    <xf numFmtId="20" fontId="0" fillId="8" borderId="72" xfId="0" applyNumberFormat="1" applyFill="1" applyBorder="1" applyAlignment="1">
      <alignment horizontal="center"/>
    </xf>
    <xf numFmtId="20" fontId="0" fillId="8" borderId="55" xfId="0" applyNumberFormat="1" applyFill="1" applyBorder="1" applyAlignment="1">
      <alignment horizontal="right"/>
    </xf>
    <xf numFmtId="20" fontId="0" fillId="8" borderId="48" xfId="0" applyNumberFormat="1" applyFill="1" applyBorder="1" applyAlignment="1">
      <alignment horizontal="center"/>
    </xf>
    <xf numFmtId="20" fontId="0" fillId="9" borderId="72" xfId="0" applyNumberFormat="1" applyFill="1" applyBorder="1" applyAlignment="1">
      <alignment horizontal="center"/>
    </xf>
    <xf numFmtId="20" fontId="0" fillId="9" borderId="48" xfId="0" applyNumberFormat="1" applyFill="1" applyBorder="1" applyAlignment="1">
      <alignment horizontal="center"/>
    </xf>
    <xf numFmtId="20" fontId="0" fillId="9" borderId="51" xfId="0" applyNumberFormat="1" applyFill="1" applyBorder="1" applyAlignment="1">
      <alignment horizontal="center"/>
    </xf>
    <xf numFmtId="20" fontId="0" fillId="8" borderId="51" xfId="0" applyNumberFormat="1" applyFill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20" fontId="0" fillId="0" borderId="48" xfId="0" applyNumberFormat="1" applyBorder="1" applyAlignment="1">
      <alignment horizontal="center"/>
    </xf>
    <xf numFmtId="20" fontId="0" fillId="0" borderId="91" xfId="0" applyNumberFormat="1" applyBorder="1" applyAlignment="1">
      <alignment horizontal="center"/>
    </xf>
    <xf numFmtId="20" fontId="0" fillId="0" borderId="49" xfId="0" applyNumberFormat="1" applyBorder="1" applyAlignment="1">
      <alignment horizontal="center"/>
    </xf>
    <xf numFmtId="20" fontId="0" fillId="8" borderId="92" xfId="0" applyNumberFormat="1" applyFill="1" applyBorder="1" applyAlignment="1">
      <alignment horizontal="right"/>
    </xf>
    <xf numFmtId="20" fontId="0" fillId="8" borderId="18" xfId="0" applyNumberFormat="1" applyFill="1" applyBorder="1" applyAlignment="1">
      <alignment horizontal="center"/>
    </xf>
    <xf numFmtId="20" fontId="0" fillId="8" borderId="93" xfId="0" applyNumberFormat="1" applyFill="1" applyBorder="1" applyAlignment="1">
      <alignment horizontal="center"/>
    </xf>
    <xf numFmtId="20" fontId="0" fillId="0" borderId="93" xfId="0" applyNumberFormat="1" applyBorder="1" applyAlignment="1">
      <alignment horizontal="center"/>
    </xf>
    <xf numFmtId="20" fontId="16" fillId="0" borderId="0" xfId="0" applyNumberFormat="1" applyFont="1"/>
    <xf numFmtId="20" fontId="17" fillId="0" borderId="0" xfId="0" applyNumberFormat="1" applyFont="1" applyAlignment="1">
      <alignment horizontal="center"/>
    </xf>
    <xf numFmtId="20" fontId="14" fillId="0" borderId="0" xfId="0" applyNumberFormat="1" applyFont="1" applyAlignment="1">
      <alignment horizontal="right"/>
    </xf>
    <xf numFmtId="14" fontId="14" fillId="0" borderId="0" xfId="0" applyNumberFormat="1" applyFont="1"/>
    <xf numFmtId="20" fontId="15" fillId="0" borderId="0" xfId="0" applyNumberFormat="1" applyFont="1" applyAlignment="1">
      <alignment horizontal="center"/>
    </xf>
    <xf numFmtId="20" fontId="0" fillId="10" borderId="0" xfId="0" applyNumberFormat="1" applyFill="1"/>
    <xf numFmtId="14" fontId="14" fillId="0" borderId="0" xfId="0" applyNumberFormat="1" applyFont="1" applyAlignment="1">
      <alignment horizontal="center"/>
    </xf>
    <xf numFmtId="20" fontId="14" fillId="0" borderId="18" xfId="0" applyNumberFormat="1" applyFont="1" applyBorder="1"/>
    <xf numFmtId="20" fontId="18" fillId="0" borderId="18" xfId="0" applyNumberFormat="1" applyFont="1" applyBorder="1"/>
    <xf numFmtId="20" fontId="18" fillId="0" borderId="18" xfId="0" applyNumberFormat="1" applyFont="1" applyBorder="1" applyAlignment="1">
      <alignment horizontal="left"/>
    </xf>
    <xf numFmtId="49" fontId="18" fillId="0" borderId="18" xfId="0" applyNumberFormat="1" applyFont="1" applyBorder="1"/>
    <xf numFmtId="20" fontId="19" fillId="0" borderId="18" xfId="0" applyNumberFormat="1" applyFont="1" applyBorder="1"/>
    <xf numFmtId="20" fontId="14" fillId="0" borderId="0" xfId="0" applyNumberFormat="1" applyFont="1"/>
    <xf numFmtId="20" fontId="0" fillId="0" borderId="76" xfId="0" applyNumberFormat="1" applyBorder="1"/>
    <xf numFmtId="20" fontId="0" fillId="0" borderId="94" xfId="0" applyNumberFormat="1" applyBorder="1"/>
    <xf numFmtId="20" fontId="0" fillId="0" borderId="95" xfId="0" applyNumberFormat="1" applyBorder="1"/>
    <xf numFmtId="20" fontId="0" fillId="0" borderId="96" xfId="0" applyNumberFormat="1" applyBorder="1"/>
    <xf numFmtId="0" fontId="0" fillId="0" borderId="96" xfId="0" applyBorder="1"/>
    <xf numFmtId="20" fontId="0" fillId="0" borderId="97" xfId="0" applyNumberFormat="1" applyBorder="1"/>
    <xf numFmtId="20" fontId="0" fillId="0" borderId="98" xfId="0" applyNumberFormat="1" applyBorder="1"/>
    <xf numFmtId="0" fontId="0" fillId="0" borderId="98" xfId="0" applyBorder="1"/>
    <xf numFmtId="0" fontId="14" fillId="0" borderId="99" xfId="0" applyFont="1" applyBorder="1" applyAlignment="1">
      <alignment horizontal="center"/>
    </xf>
    <xf numFmtId="0" fontId="14" fillId="0" borderId="100" xfId="0" applyFont="1" applyBorder="1" applyAlignment="1">
      <alignment horizontal="center"/>
    </xf>
    <xf numFmtId="20" fontId="20" fillId="0" borderId="0" xfId="0" applyNumberFormat="1" applyFont="1"/>
    <xf numFmtId="20" fontId="0" fillId="0" borderId="88" xfId="0" applyNumberFormat="1" applyBorder="1"/>
    <xf numFmtId="20" fontId="0" fillId="0" borderId="49" xfId="0" applyNumberFormat="1" applyBorder="1"/>
    <xf numFmtId="20" fontId="0" fillId="0" borderId="67" xfId="0" applyNumberFormat="1" applyBorder="1"/>
    <xf numFmtId="20" fontId="15" fillId="0" borderId="67" xfId="0" applyNumberFormat="1" applyFont="1" applyBorder="1" applyAlignment="1">
      <alignment horizontal="center"/>
    </xf>
    <xf numFmtId="20" fontId="0" fillId="8" borderId="41" xfId="0" applyNumberFormat="1" applyFill="1" applyBorder="1"/>
    <xf numFmtId="20" fontId="0" fillId="8" borderId="67" xfId="0" applyNumberFormat="1" applyFill="1" applyBorder="1"/>
    <xf numFmtId="20" fontId="15" fillId="8" borderId="67" xfId="0" applyNumberFormat="1" applyFont="1" applyFill="1" applyBorder="1" applyAlignment="1">
      <alignment horizontal="center"/>
    </xf>
    <xf numFmtId="20" fontId="15" fillId="9" borderId="67" xfId="0" applyNumberFormat="1" applyFont="1" applyFill="1" applyBorder="1" applyAlignment="1">
      <alignment horizontal="center"/>
    </xf>
    <xf numFmtId="20" fontId="15" fillId="9" borderId="41" xfId="0" applyNumberFormat="1" applyFont="1" applyFill="1" applyBorder="1" applyAlignment="1">
      <alignment horizontal="center"/>
    </xf>
    <xf numFmtId="20" fontId="15" fillId="9" borderId="49" xfId="0" applyNumberFormat="1" applyFont="1" applyFill="1" applyBorder="1" applyAlignment="1">
      <alignment horizontal="center"/>
    </xf>
    <xf numFmtId="20" fontId="15" fillId="0" borderId="46" xfId="0" applyNumberFormat="1" applyFont="1" applyBorder="1" applyAlignment="1">
      <alignment horizontal="center"/>
    </xf>
    <xf numFmtId="20" fontId="15" fillId="0" borderId="41" xfId="0" applyNumberFormat="1" applyFont="1" applyBorder="1" applyAlignment="1">
      <alignment horizontal="center"/>
    </xf>
    <xf numFmtId="20" fontId="14" fillId="8" borderId="99" xfId="0" applyNumberFormat="1" applyFont="1" applyFill="1" applyBorder="1" applyAlignment="1">
      <alignment horizontal="center"/>
    </xf>
    <xf numFmtId="0" fontId="14" fillId="8" borderId="88" xfId="0" applyFont="1" applyFill="1" applyBorder="1" applyAlignment="1">
      <alignment horizontal="center"/>
    </xf>
    <xf numFmtId="20" fontId="14" fillId="0" borderId="92" xfId="0" applyNumberFormat="1" applyFont="1" applyBorder="1" applyAlignment="1">
      <alignment horizontal="center"/>
    </xf>
    <xf numFmtId="20" fontId="14" fillId="0" borderId="67" xfId="0" applyNumberFormat="1" applyFont="1" applyBorder="1" applyAlignment="1">
      <alignment horizontal="center"/>
    </xf>
    <xf numFmtId="20" fontId="14" fillId="8" borderId="46" xfId="0" applyNumberFormat="1" applyFont="1" applyFill="1" applyBorder="1" applyAlignment="1">
      <alignment horizontal="center"/>
    </xf>
    <xf numFmtId="20" fontId="14" fillId="8" borderId="67" xfId="0" applyNumberFormat="1" applyFont="1" applyFill="1" applyBorder="1" applyAlignment="1">
      <alignment horizontal="center"/>
    </xf>
    <xf numFmtId="20" fontId="14" fillId="8" borderId="41" xfId="0" applyNumberFormat="1" applyFont="1" applyFill="1" applyBorder="1" applyAlignment="1">
      <alignment horizontal="center"/>
    </xf>
    <xf numFmtId="20" fontId="14" fillId="9" borderId="49" xfId="0" applyNumberFormat="1" applyFont="1" applyFill="1" applyBorder="1" applyAlignment="1">
      <alignment horizontal="center"/>
    </xf>
    <xf numFmtId="20" fontId="14" fillId="9" borderId="67" xfId="0" applyNumberFormat="1" applyFont="1" applyFill="1" applyBorder="1" applyAlignment="1">
      <alignment horizontal="center"/>
    </xf>
    <xf numFmtId="20" fontId="14" fillId="9" borderId="41" xfId="0" applyNumberFormat="1" applyFont="1" applyFill="1" applyBorder="1" applyAlignment="1">
      <alignment horizontal="center"/>
    </xf>
    <xf numFmtId="20" fontId="14" fillId="0" borderId="46" xfId="0" applyNumberFormat="1" applyFont="1" applyBorder="1" applyAlignment="1">
      <alignment horizontal="center"/>
    </xf>
    <xf numFmtId="20" fontId="14" fillId="0" borderId="38" xfId="0" applyNumberFormat="1" applyFont="1" applyBorder="1" applyAlignment="1">
      <alignment horizontal="center"/>
    </xf>
    <xf numFmtId="20" fontId="14" fillId="0" borderId="18" xfId="0" applyNumberFormat="1" applyFont="1" applyBorder="1" applyAlignment="1">
      <alignment horizontal="center"/>
    </xf>
    <xf numFmtId="0" fontId="14" fillId="8" borderId="101" xfId="0" applyFont="1" applyFill="1" applyBorder="1" applyAlignment="1">
      <alignment horizontal="center"/>
    </xf>
    <xf numFmtId="20" fontId="0" fillId="0" borderId="92" xfId="0" applyNumberFormat="1" applyBorder="1" applyAlignment="1">
      <alignment horizontal="center"/>
    </xf>
    <xf numFmtId="20" fontId="0" fillId="0" borderId="102" xfId="0" applyNumberFormat="1" applyBorder="1" applyAlignment="1">
      <alignment horizontal="center"/>
    </xf>
    <xf numFmtId="20" fontId="0" fillId="9" borderId="18" xfId="0" applyNumberFormat="1" applyFill="1" applyBorder="1" applyAlignment="1">
      <alignment horizontal="center"/>
    </xf>
    <xf numFmtId="20" fontId="0" fillId="9" borderId="102" xfId="0" applyNumberFormat="1" applyFill="1" applyBorder="1" applyAlignment="1">
      <alignment horizontal="center"/>
    </xf>
    <xf numFmtId="20" fontId="0" fillId="8" borderId="102" xfId="0" applyNumberFormat="1" applyFill="1" applyBorder="1" applyAlignment="1">
      <alignment horizontal="center"/>
    </xf>
    <xf numFmtId="20" fontId="0" fillId="9" borderId="93" xfId="0" applyNumberFormat="1" applyFill="1" applyBorder="1" applyAlignment="1">
      <alignment horizontal="center"/>
    </xf>
    <xf numFmtId="20" fontId="19" fillId="0" borderId="0" xfId="0" applyNumberFormat="1" applyFont="1"/>
    <xf numFmtId="164" fontId="0" fillId="8" borderId="103" xfId="0" applyNumberFormat="1" applyFill="1" applyBorder="1" applyAlignment="1">
      <alignment horizontal="center"/>
    </xf>
    <xf numFmtId="164" fontId="0" fillId="8" borderId="104" xfId="0" applyNumberFormat="1" applyFill="1" applyBorder="1" applyAlignment="1">
      <alignment horizontal="center"/>
    </xf>
    <xf numFmtId="164" fontId="0" fillId="0" borderId="104" xfId="0" applyNumberFormat="1" applyBorder="1" applyAlignment="1">
      <alignment horizontal="center"/>
    </xf>
    <xf numFmtId="14" fontId="14" fillId="0" borderId="0" xfId="0" applyNumberFormat="1" applyFont="1" applyAlignment="1">
      <alignment horizontal="right"/>
    </xf>
    <xf numFmtId="164" fontId="0" fillId="0" borderId="10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20" fontId="0" fillId="6" borderId="29" xfId="0" applyNumberFormat="1" applyFill="1" applyBorder="1" applyAlignment="1">
      <alignment horizontal="center"/>
    </xf>
    <xf numFmtId="20" fontId="0" fillId="2" borderId="105" xfId="0" applyNumberFormat="1" applyFill="1" applyBorder="1" applyAlignment="1">
      <alignment horizontal="center"/>
    </xf>
    <xf numFmtId="20" fontId="0" fillId="3" borderId="102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20" fontId="0" fillId="0" borderId="106" xfId="0" applyNumberForma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0" fillId="0" borderId="107" xfId="0" applyNumberFormat="1" applyBorder="1" applyAlignment="1">
      <alignment horizontal="center"/>
    </xf>
    <xf numFmtId="20" fontId="0" fillId="0" borderId="108" xfId="0" applyNumberFormat="1" applyBorder="1" applyAlignment="1">
      <alignment horizontal="center"/>
    </xf>
    <xf numFmtId="0" fontId="2" fillId="0" borderId="107" xfId="0" applyFont="1" applyBorder="1" applyAlignment="1">
      <alignment horizontal="center"/>
    </xf>
    <xf numFmtId="20" fontId="0" fillId="0" borderId="75" xfId="0" applyNumberFormat="1" applyBorder="1" applyAlignment="1">
      <alignment horizontal="center"/>
    </xf>
    <xf numFmtId="20" fontId="0" fillId="11" borderId="49" xfId="0" applyNumberFormat="1" applyFill="1" applyBorder="1" applyAlignment="1">
      <alignment horizontal="center"/>
    </xf>
    <xf numFmtId="20" fontId="15" fillId="0" borderId="53" xfId="0" applyNumberFormat="1" applyFont="1" applyBorder="1" applyAlignment="1">
      <alignment horizontal="center"/>
    </xf>
    <xf numFmtId="20" fontId="15" fillId="0" borderId="55" xfId="0" applyNumberFormat="1" applyFont="1" applyBorder="1" applyAlignment="1">
      <alignment horizontal="center"/>
    </xf>
    <xf numFmtId="20" fontId="0" fillId="0" borderId="66" xfId="0" applyNumberFormat="1" applyBorder="1" applyAlignment="1">
      <alignment horizontal="center"/>
    </xf>
    <xf numFmtId="20" fontId="0" fillId="6" borderId="66" xfId="0" applyNumberFormat="1" applyFill="1" applyBorder="1" applyAlignment="1">
      <alignment horizontal="center"/>
    </xf>
    <xf numFmtId="20" fontId="0" fillId="6" borderId="67" xfId="0" applyNumberFormat="1" applyFill="1" applyBorder="1" applyAlignment="1">
      <alignment horizontal="center"/>
    </xf>
    <xf numFmtId="20" fontId="0" fillId="6" borderId="75" xfId="0" applyNumberFormat="1" applyFill="1" applyBorder="1" applyAlignment="1">
      <alignment horizontal="center"/>
    </xf>
    <xf numFmtId="20" fontId="0" fillId="6" borderId="76" xfId="0" applyNumberFormat="1" applyFill="1" applyBorder="1" applyAlignment="1">
      <alignment horizontal="center"/>
    </xf>
    <xf numFmtId="20" fontId="4" fillId="0" borderId="61" xfId="0" applyNumberFormat="1" applyFont="1" applyBorder="1" applyAlignment="1">
      <alignment horizontal="center"/>
    </xf>
    <xf numFmtId="20" fontId="0" fillId="4" borderId="75" xfId="0" applyNumberFormat="1" applyFill="1" applyBorder="1" applyAlignment="1">
      <alignment horizontal="center"/>
    </xf>
    <xf numFmtId="20" fontId="0" fillId="3" borderId="109" xfId="0" applyNumberFormat="1" applyFill="1" applyBorder="1" applyAlignment="1">
      <alignment horizontal="center"/>
    </xf>
    <xf numFmtId="20" fontId="0" fillId="3" borderId="111" xfId="0" applyNumberFormat="1" applyFill="1" applyBorder="1" applyAlignment="1">
      <alignment horizontal="center"/>
    </xf>
    <xf numFmtId="20" fontId="0" fillId="0" borderId="111" xfId="0" applyNumberFormat="1" applyBorder="1" applyAlignment="1">
      <alignment horizontal="center"/>
    </xf>
    <xf numFmtId="20" fontId="0" fillId="3" borderId="109" xfId="0" applyNumberFormat="1" applyFill="1" applyBorder="1" applyAlignment="1">
      <alignment horizontal="right"/>
    </xf>
    <xf numFmtId="20" fontId="0" fillId="3" borderId="112" xfId="0" applyNumberFormat="1" applyFill="1" applyBorder="1" applyAlignment="1">
      <alignment horizontal="center"/>
    </xf>
    <xf numFmtId="20" fontId="0" fillId="2" borderId="111" xfId="0" applyNumberFormat="1" applyFill="1" applyBorder="1" applyAlignment="1">
      <alignment horizontal="center"/>
    </xf>
    <xf numFmtId="20" fontId="0" fillId="2" borderId="110" xfId="0" applyNumberFormat="1" applyFill="1" applyBorder="1" applyAlignment="1">
      <alignment horizontal="center"/>
    </xf>
    <xf numFmtId="20" fontId="0" fillId="0" borderId="112" xfId="0" applyNumberFormat="1" applyBorder="1" applyAlignment="1">
      <alignment horizontal="center"/>
    </xf>
    <xf numFmtId="20" fontId="0" fillId="0" borderId="110" xfId="0" applyNumberFormat="1" applyBorder="1" applyAlignment="1">
      <alignment horizontal="center"/>
    </xf>
    <xf numFmtId="20" fontId="0" fillId="0" borderId="113" xfId="0" applyNumberFormat="1" applyBorder="1"/>
    <xf numFmtId="20" fontId="0" fillId="0" borderId="114" xfId="0" applyNumberFormat="1" applyBorder="1"/>
    <xf numFmtId="20" fontId="0" fillId="0" borderId="114" xfId="0" applyNumberFormat="1" applyBorder="1" applyAlignment="1">
      <alignment horizontal="center"/>
    </xf>
    <xf numFmtId="164" fontId="0" fillId="0" borderId="114" xfId="0" applyNumberFormat="1" applyBorder="1"/>
    <xf numFmtId="20" fontId="0" fillId="0" borderId="115" xfId="0" applyNumberFormat="1" applyBorder="1"/>
    <xf numFmtId="0" fontId="0" fillId="0" borderId="115" xfId="0" applyBorder="1"/>
    <xf numFmtId="0" fontId="2" fillId="0" borderId="116" xfId="0" applyFont="1" applyBorder="1" applyAlignment="1">
      <alignment horizontal="center"/>
    </xf>
    <xf numFmtId="20" fontId="0" fillId="3" borderId="116" xfId="0" applyNumberFormat="1" applyFill="1" applyBorder="1" applyAlignment="1">
      <alignment horizontal="center"/>
    </xf>
    <xf numFmtId="20" fontId="0" fillId="0" borderId="117" xfId="0" applyNumberFormat="1" applyBorder="1" applyAlignment="1">
      <alignment horizontal="center"/>
    </xf>
    <xf numFmtId="20" fontId="0" fillId="3" borderId="118" xfId="0" applyNumberFormat="1" applyFill="1" applyBorder="1" applyAlignment="1">
      <alignment horizontal="center"/>
    </xf>
    <xf numFmtId="20" fontId="0" fillId="0" borderId="118" xfId="0" applyNumberFormat="1" applyBorder="1" applyAlignment="1">
      <alignment horizontal="center"/>
    </xf>
    <xf numFmtId="20" fontId="0" fillId="3" borderId="119" xfId="0" applyNumberFormat="1" applyFill="1" applyBorder="1" applyAlignment="1">
      <alignment horizontal="right"/>
    </xf>
    <xf numFmtId="20" fontId="0" fillId="3" borderId="120" xfId="0" applyNumberFormat="1" applyFill="1" applyBorder="1" applyAlignment="1">
      <alignment horizontal="center"/>
    </xf>
    <xf numFmtId="20" fontId="0" fillId="2" borderId="118" xfId="0" applyNumberFormat="1" applyFill="1" applyBorder="1" applyAlignment="1">
      <alignment horizontal="center"/>
    </xf>
    <xf numFmtId="20" fontId="0" fillId="0" borderId="120" xfId="0" applyNumberFormat="1" applyBorder="1" applyAlignment="1">
      <alignment horizontal="center"/>
    </xf>
    <xf numFmtId="20" fontId="0" fillId="2" borderId="117" xfId="0" applyNumberFormat="1" applyFill="1" applyBorder="1" applyAlignment="1">
      <alignment horizontal="center"/>
    </xf>
    <xf numFmtId="20" fontId="8" fillId="0" borderId="116" xfId="0" applyNumberFormat="1" applyFont="1" applyBorder="1" applyAlignment="1">
      <alignment horizontal="center"/>
    </xf>
    <xf numFmtId="20" fontId="0" fillId="0" borderId="119" xfId="0" applyNumberFormat="1" applyBorder="1" applyAlignment="1">
      <alignment horizontal="center"/>
    </xf>
    <xf numFmtId="20" fontId="0" fillId="3" borderId="117" xfId="0" applyNumberFormat="1" applyFill="1" applyBorder="1" applyAlignment="1">
      <alignment horizontal="center"/>
    </xf>
    <xf numFmtId="20" fontId="0" fillId="0" borderId="121" xfId="0" applyNumberFormat="1" applyBorder="1"/>
    <xf numFmtId="20" fontId="0" fillId="0" borderId="118" xfId="0" applyNumberFormat="1" applyBorder="1"/>
    <xf numFmtId="164" fontId="0" fillId="0" borderId="118" xfId="0" applyNumberFormat="1" applyBorder="1"/>
    <xf numFmtId="20" fontId="0" fillId="0" borderId="122" xfId="0" applyNumberFormat="1" applyBorder="1"/>
    <xf numFmtId="0" fontId="0" fillId="0" borderId="122" xfId="0" applyBorder="1"/>
    <xf numFmtId="0" fontId="14" fillId="0" borderId="123" xfId="0" applyFont="1" applyBorder="1" applyAlignment="1">
      <alignment horizontal="center"/>
    </xf>
    <xf numFmtId="20" fontId="0" fillId="8" borderId="123" xfId="0" applyNumberFormat="1" applyFill="1" applyBorder="1" applyAlignment="1">
      <alignment horizontal="center"/>
    </xf>
    <xf numFmtId="20" fontId="0" fillId="0" borderId="124" xfId="0" applyNumberFormat="1" applyBorder="1" applyAlignment="1">
      <alignment horizontal="center"/>
    </xf>
    <xf numFmtId="20" fontId="0" fillId="8" borderId="118" xfId="0" applyNumberFormat="1" applyFill="1" applyBorder="1" applyAlignment="1">
      <alignment horizontal="center"/>
    </xf>
    <xf numFmtId="20" fontId="0" fillId="0" borderId="125" xfId="0" applyNumberFormat="1" applyBorder="1" applyAlignment="1">
      <alignment horizontal="center"/>
    </xf>
    <xf numFmtId="20" fontId="0" fillId="3" borderId="119" xfId="0" applyNumberFormat="1" applyFill="1" applyBorder="1" applyAlignment="1">
      <alignment horizontal="center"/>
    </xf>
    <xf numFmtId="20" fontId="0" fillId="2" borderId="120" xfId="0" applyNumberFormat="1" applyFill="1" applyBorder="1" applyAlignment="1">
      <alignment horizontal="center"/>
    </xf>
    <xf numFmtId="0" fontId="0" fillId="0" borderId="118" xfId="0" applyBorder="1"/>
    <xf numFmtId="20" fontId="0" fillId="0" borderId="16" xfId="0" applyNumberFormat="1" applyBorder="1" applyAlignment="1">
      <alignment horizontal="center"/>
    </xf>
    <xf numFmtId="20" fontId="0" fillId="3" borderId="12" xfId="0" applyNumberFormat="1" applyFill="1" applyBorder="1" applyAlignment="1">
      <alignment horizontal="center"/>
    </xf>
    <xf numFmtId="20" fontId="0" fillId="3" borderId="0" xfId="0" applyNumberFormat="1" applyFill="1"/>
    <xf numFmtId="0" fontId="9" fillId="3" borderId="0" xfId="0" applyFont="1" applyFill="1"/>
    <xf numFmtId="20" fontId="0" fillId="6" borderId="30" xfId="0" applyNumberFormat="1" applyFill="1" applyBorder="1" applyAlignment="1">
      <alignment horizontal="center"/>
    </xf>
    <xf numFmtId="20" fontId="0" fillId="6" borderId="48" xfId="0" applyNumberFormat="1" applyFill="1" applyBorder="1" applyAlignment="1">
      <alignment horizontal="center"/>
    </xf>
    <xf numFmtId="20" fontId="0" fillId="0" borderId="25" xfId="0" applyNumberFormat="1" applyBorder="1" applyAlignment="1">
      <alignment horizontal="right"/>
    </xf>
    <xf numFmtId="20" fontId="0" fillId="6" borderId="27" xfId="0" applyNumberFormat="1" applyFill="1" applyBorder="1" applyAlignment="1">
      <alignment horizontal="center"/>
    </xf>
    <xf numFmtId="20" fontId="0" fillId="6" borderId="20" xfId="0" applyNumberFormat="1" applyFill="1" applyBorder="1" applyAlignment="1">
      <alignment horizontal="center"/>
    </xf>
    <xf numFmtId="20" fontId="0" fillId="6" borderId="8" xfId="0" applyNumberFormat="1" applyFill="1" applyBorder="1" applyAlignment="1">
      <alignment horizontal="center"/>
    </xf>
    <xf numFmtId="20" fontId="0" fillId="6" borderId="39" xfId="0" applyNumberFormat="1" applyFill="1" applyBorder="1" applyAlignment="1">
      <alignment horizontal="center"/>
    </xf>
    <xf numFmtId="20" fontId="4" fillId="0" borderId="70" xfId="0" applyNumberFormat="1" applyFont="1" applyBorder="1" applyAlignment="1">
      <alignment horizontal="center"/>
    </xf>
    <xf numFmtId="20" fontId="4" fillId="3" borderId="65" xfId="0" applyNumberFormat="1" applyFont="1" applyFill="1" applyBorder="1" applyAlignment="1">
      <alignment horizontal="center"/>
    </xf>
    <xf numFmtId="20" fontId="4" fillId="0" borderId="119" xfId="0" applyNumberFormat="1" applyFont="1" applyBorder="1" applyAlignment="1">
      <alignment horizontal="center"/>
    </xf>
    <xf numFmtId="0" fontId="0" fillId="12" borderId="0" xfId="0" applyFill="1"/>
    <xf numFmtId="20" fontId="0" fillId="0" borderId="11" xfId="0" applyNumberFormat="1" applyFill="1" applyBorder="1" applyAlignment="1">
      <alignment horizontal="center"/>
    </xf>
  </cellXfs>
  <cellStyles count="2">
    <cellStyle name="Normal" xfId="0" builtinId="0"/>
    <cellStyle name="Normal 2" xfId="1" xr:uid="{C6417F51-F3AA-4DD5-B3BA-D27EFBE901C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48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290366\AppData\Local\Microsoft\Windows\INetCache\Content.Outlook\3JKGPFJF\Ao%20Vinter%202025-26%20Bef%20utg251002.xlsx" TargetMode="External"/><Relationship Id="rId1" Type="http://schemas.openxmlformats.org/officeDocument/2006/relationships/externalLinkPath" Target="file:///C:\Users\290366\AppData\Local\Microsoft\Windows\INetCache\Content.Outlook\3JKGPFJF\Ao%20Vinter%202025-26%20Bef%20utg2510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ehub.sharepoint.com/sites/Personal310/Shared%20Documents/General/K&#246;rorder%20Arbetsordning/VINTER/AO/Vinter%2025-26/Ao%20Vinter%202025-26%20Bef%20utg251002.xlsx" TargetMode="External"/><Relationship Id="rId1" Type="http://schemas.openxmlformats.org/officeDocument/2006/relationships/externalLinkPath" Target="Ao%20Vinter%202025-26%20Bef%20utg251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Ändringslogg"/>
      <sheetName val="Norrskär"/>
      <sheetName val="Storskär"/>
      <sheetName val="Västan"/>
      <sheetName val="Waxholm I"/>
      <sheetName val="Waxholm II"/>
      <sheetName val="Skärgården"/>
      <sheetName val="Roslagen"/>
      <sheetName val="Vindöga"/>
      <sheetName val="Solöga"/>
      <sheetName val="Värmdö"/>
      <sheetName val="Vånö"/>
      <sheetName val="Väddö"/>
      <sheetName val="Viberö"/>
      <sheetName val="Vaxö"/>
      <sheetName val="Saxaren"/>
      <sheetName val="Söderarm"/>
      <sheetName val="Sandhamn"/>
      <sheetName val="Dalarö"/>
      <sheetName val="Nämdö"/>
      <sheetName val="Gällnö"/>
      <sheetName val="Yxlan"/>
      <sheetName val="Skraken"/>
      <sheetName val="Viggen"/>
      <sheetName val="Sjögull"/>
      <sheetName val="Sjöbris"/>
      <sheetName val="Riddarfjärden"/>
      <sheetName val="Sunnan"/>
      <sheetName val="Rex"/>
      <sheetName val="Östan"/>
      <sheetName val="Dux"/>
      <sheetName val="Mysing"/>
      <sheetName val="Utö Express"/>
      <sheetName val="Silverö"/>
      <sheetName val="Lux"/>
      <sheetName val="Skarpö"/>
      <sheetName val="Silverpilen"/>
      <sheetName val="Lusca"/>
    </sheetNames>
    <sheetDataSet>
      <sheetData sheetId="0"/>
      <sheetData sheetId="1">
        <row r="2">
          <cell r="Z2">
            <v>45932</v>
          </cell>
        </row>
        <row r="7">
          <cell r="E7" t="str">
            <v>2025-12-13 t.o.m. 2026-03-31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Ändringslogg"/>
      <sheetName val="Norrskär"/>
      <sheetName val="Storskär"/>
      <sheetName val="Västan"/>
      <sheetName val="Waxholm I"/>
      <sheetName val="Waxholm II"/>
      <sheetName val="Skärgården"/>
      <sheetName val="Roslagen"/>
      <sheetName val="Vindöga"/>
      <sheetName val="Solöga"/>
      <sheetName val="Värmdö"/>
      <sheetName val="Vånö"/>
      <sheetName val="Väddö"/>
      <sheetName val="Viberö"/>
      <sheetName val="Vaxö"/>
      <sheetName val="Saxaren"/>
      <sheetName val="Söderarm"/>
      <sheetName val="Sandhamn"/>
      <sheetName val="Dalarö"/>
      <sheetName val="Nämdö"/>
      <sheetName val="Gällnö"/>
      <sheetName val="Yxlan"/>
      <sheetName val="Skraken"/>
      <sheetName val="Viggen"/>
      <sheetName val="Sjögull"/>
      <sheetName val="Sjöbris"/>
      <sheetName val="Riddarfjärden"/>
      <sheetName val="Sunnan"/>
      <sheetName val="Rex"/>
      <sheetName val="Östan"/>
      <sheetName val="Dux"/>
      <sheetName val="Mysing"/>
      <sheetName val="Utö Express"/>
      <sheetName val="Silverö"/>
      <sheetName val="Lux"/>
      <sheetName val="Skarpö"/>
      <sheetName val="Silverpilen"/>
      <sheetName val="Lusca"/>
    </sheetNames>
    <sheetDataSet>
      <sheetData sheetId="0"/>
      <sheetData sheetId="1">
        <row r="7">
          <cell r="E7" t="str">
            <v>2025-12-13 t.o.m. 2026-03-31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AAAF-5241-49A9-9B6A-7AA842F4682A}">
  <dimension ref="A1:C14"/>
  <sheetViews>
    <sheetView zoomScaleNormal="100" zoomScaleSheetLayoutView="85" workbookViewId="0">
      <selection activeCell="A11" sqref="A11:G14"/>
    </sheetView>
  </sheetViews>
  <sheetFormatPr defaultRowHeight="12.75" x14ac:dyDescent="0.2"/>
  <cols>
    <col min="1" max="1" width="12.5703125" customWidth="1"/>
    <col min="2" max="2" width="41.28515625" bestFit="1" customWidth="1"/>
  </cols>
  <sheetData>
    <row r="1" spans="1:3" x14ac:dyDescent="0.2">
      <c r="A1" s="106" t="s">
        <v>0</v>
      </c>
      <c r="B1" s="106"/>
    </row>
    <row r="2" spans="1:3" x14ac:dyDescent="0.2">
      <c r="A2" s="106"/>
      <c r="B2" s="106"/>
    </row>
    <row r="3" spans="1:3" x14ac:dyDescent="0.2">
      <c r="A3" s="459" t="s">
        <v>1</v>
      </c>
      <c r="B3" s="459"/>
    </row>
    <row r="4" spans="1:3" x14ac:dyDescent="0.2">
      <c r="A4" t="s">
        <v>2</v>
      </c>
      <c r="B4" t="s">
        <v>3</v>
      </c>
      <c r="C4" t="s">
        <v>4</v>
      </c>
    </row>
    <row r="6" spans="1:3" x14ac:dyDescent="0.2">
      <c r="A6" t="s">
        <v>5</v>
      </c>
      <c r="B6" t="s">
        <v>6</v>
      </c>
      <c r="C6" t="s">
        <v>7</v>
      </c>
    </row>
    <row r="7" spans="1:3" x14ac:dyDescent="0.2">
      <c r="A7" t="s">
        <v>8</v>
      </c>
      <c r="B7" t="s">
        <v>9</v>
      </c>
      <c r="C7" t="s">
        <v>10</v>
      </c>
    </row>
    <row r="8" spans="1:3" x14ac:dyDescent="0.2">
      <c r="A8" t="s">
        <v>8</v>
      </c>
      <c r="B8" t="s">
        <v>11</v>
      </c>
      <c r="C8" t="s">
        <v>12</v>
      </c>
    </row>
    <row r="9" spans="1:3" x14ac:dyDescent="0.2">
      <c r="A9" t="s">
        <v>8</v>
      </c>
      <c r="B9" t="s">
        <v>13</v>
      </c>
      <c r="C9" t="s">
        <v>14</v>
      </c>
    </row>
    <row r="11" spans="1:3" x14ac:dyDescent="0.2">
      <c r="A11" t="s">
        <v>267</v>
      </c>
      <c r="B11" t="s">
        <v>6</v>
      </c>
      <c r="C11" t="s">
        <v>7</v>
      </c>
    </row>
    <row r="12" spans="1:3" x14ac:dyDescent="0.2">
      <c r="A12" t="s">
        <v>267</v>
      </c>
      <c r="B12" t="s">
        <v>9</v>
      </c>
      <c r="C12" t="s">
        <v>10</v>
      </c>
    </row>
    <row r="13" spans="1:3" x14ac:dyDescent="0.2">
      <c r="A13" t="s">
        <v>267</v>
      </c>
      <c r="B13" t="s">
        <v>11</v>
      </c>
      <c r="C13" t="s">
        <v>12</v>
      </c>
    </row>
    <row r="14" spans="1:3" x14ac:dyDescent="0.2">
      <c r="A14" t="s">
        <v>267</v>
      </c>
      <c r="B14" t="s">
        <v>13</v>
      </c>
      <c r="C14" t="s">
        <v>14</v>
      </c>
    </row>
  </sheetData>
  <pageMargins left="0.7" right="0.7" top="0.75" bottom="0.75" header="0.3" footer="0.3"/>
  <pageSetup paperSize="9" orientation="portrait" horizontalDpi="4294967293" verticalDpi="0" r:id="rId1"/>
  <headerFooter>
    <oddFooter xml:space="preserve">&amp;C_x000D_&amp;1#&amp;"Calibri"&amp;10&amp;KFF0000  C1 - Intern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94F3-C2B3-44F2-A919-A05F9F8C0F3E}">
  <sheetPr>
    <pageSetUpPr fitToPage="1"/>
  </sheetPr>
  <dimension ref="A1:AB105"/>
  <sheetViews>
    <sheetView topLeftCell="A65"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3"/>
      <c r="W4" s="3"/>
      <c r="X4" s="3"/>
      <c r="Y4" s="105"/>
      <c r="Z4" s="140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115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116</v>
      </c>
      <c r="P5" s="3"/>
      <c r="Q5" s="2"/>
      <c r="R5" s="63" t="s">
        <v>25</v>
      </c>
      <c r="S5" s="64"/>
      <c r="T5" s="76" t="s">
        <v>117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118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97" t="s">
        <v>58</v>
      </c>
      <c r="C16" s="172">
        <v>0.21875</v>
      </c>
      <c r="D16" s="127" t="s">
        <v>59</v>
      </c>
      <c r="E16" s="128">
        <v>0.94097222222222221</v>
      </c>
      <c r="F16" s="129">
        <f t="shared" ref="F16:F23" si="0">(E16-C16)</f>
        <v>0.72222222222222221</v>
      </c>
      <c r="G16" s="127">
        <v>0.40625</v>
      </c>
      <c r="H16" s="127" t="s">
        <v>59</v>
      </c>
      <c r="I16" s="130">
        <v>0.69791666666666663</v>
      </c>
      <c r="J16" s="131"/>
      <c r="K16" s="131" t="s">
        <v>59</v>
      </c>
      <c r="L16" s="132"/>
      <c r="M16" s="133"/>
      <c r="N16" s="131" t="s">
        <v>59</v>
      </c>
      <c r="O16" s="131"/>
      <c r="P16" s="134"/>
      <c r="Q16" s="131" t="s">
        <v>59</v>
      </c>
      <c r="R16" s="94"/>
      <c r="S16" s="108">
        <f t="shared" ref="S16:S23" si="1">(F16-((I16-G16)))</f>
        <v>0.43055555555555558</v>
      </c>
      <c r="T16" s="135">
        <f t="shared" ref="T16:T23" si="2">(F16-((I16-G16)+(L16-J16)+(O16-M16)+(R16-P16)))*24</f>
        <v>10.333333333333334</v>
      </c>
      <c r="U16" s="136">
        <f t="shared" ref="U16:U23" si="3">(($J$13+C16)+($L$13-E16))</f>
        <v>0.27777777777777779</v>
      </c>
      <c r="V16" s="100">
        <f t="shared" ref="V16:V23" si="4">(I16-G16)</f>
        <v>0.29166666666666663</v>
      </c>
      <c r="W16" s="101">
        <f t="shared" ref="W16:W23" si="5">(V16+U16)</f>
        <v>0.56944444444444442</v>
      </c>
      <c r="X16" s="92"/>
      <c r="Y16" s="155"/>
      <c r="Z16" s="138">
        <f>SUM(($J$13+C16)+($L$13-E23))</f>
        <v>0.33680555555555558</v>
      </c>
      <c r="AB16" s="27"/>
    </row>
    <row r="17" spans="1:28" x14ac:dyDescent="0.2">
      <c r="A17" s="2"/>
      <c r="B17" s="239" t="s">
        <v>60</v>
      </c>
      <c r="C17" s="81">
        <v>0.36458333333333331</v>
      </c>
      <c r="D17" s="54" t="s">
        <v>59</v>
      </c>
      <c r="E17" s="82">
        <v>0.95486111111111116</v>
      </c>
      <c r="F17" s="55">
        <f t="shared" si="0"/>
        <v>0.5902777777777779</v>
      </c>
      <c r="G17" s="54">
        <v>0.51736111111111116</v>
      </c>
      <c r="H17" s="54" t="s">
        <v>59</v>
      </c>
      <c r="I17" s="56">
        <v>0.58333333333333337</v>
      </c>
      <c r="J17" s="57"/>
      <c r="K17" s="57" t="s">
        <v>59</v>
      </c>
      <c r="L17" s="59"/>
      <c r="M17" s="183"/>
      <c r="N17" s="57" t="s">
        <v>59</v>
      </c>
      <c r="O17" s="57"/>
      <c r="P17" s="58"/>
      <c r="Q17" s="57" t="s">
        <v>59</v>
      </c>
      <c r="R17" s="94"/>
      <c r="S17" s="108">
        <f t="shared" si="1"/>
        <v>0.52430555555555569</v>
      </c>
      <c r="T17" s="115">
        <f t="shared" si="2"/>
        <v>12.583333333333336</v>
      </c>
      <c r="U17" s="83">
        <f t="shared" si="3"/>
        <v>0.40972222222222215</v>
      </c>
      <c r="V17" s="100">
        <f t="shared" si="4"/>
        <v>6.597222222222221E-2</v>
      </c>
      <c r="W17" s="101">
        <f t="shared" si="5"/>
        <v>0.47569444444444436</v>
      </c>
      <c r="X17" s="92"/>
      <c r="Y17" s="155"/>
      <c r="Z17" s="139">
        <f>SUM(($J$13+C17)+($L$13-E16))</f>
        <v>0.4236111111111111</v>
      </c>
      <c r="AB17" s="27"/>
    </row>
    <row r="18" spans="1:28" x14ac:dyDescent="0.2">
      <c r="A18" s="2"/>
      <c r="B18" s="144" t="s">
        <v>61</v>
      </c>
      <c r="C18" s="45">
        <v>0.33680555555555558</v>
      </c>
      <c r="D18" s="152" t="s">
        <v>59</v>
      </c>
      <c r="E18" s="155">
        <v>0.94097222222222221</v>
      </c>
      <c r="F18" s="40">
        <f t="shared" si="0"/>
        <v>0.60416666666666663</v>
      </c>
      <c r="G18" s="152">
        <v>0.51736111111111116</v>
      </c>
      <c r="H18" s="152" t="s">
        <v>59</v>
      </c>
      <c r="I18" s="153">
        <v>0.59375</v>
      </c>
      <c r="J18" s="28"/>
      <c r="K18" s="154" t="s">
        <v>59</v>
      </c>
      <c r="L18" s="90"/>
      <c r="M18" s="118">
        <v>0.75</v>
      </c>
      <c r="N18" s="154" t="s">
        <v>59</v>
      </c>
      <c r="O18" s="28">
        <v>0.80208333333333337</v>
      </c>
      <c r="P18" s="118"/>
      <c r="Q18" s="28" t="s">
        <v>59</v>
      </c>
      <c r="R18" s="94"/>
      <c r="S18" s="108">
        <f t="shared" si="1"/>
        <v>0.52777777777777779</v>
      </c>
      <c r="T18" s="109">
        <f t="shared" si="2"/>
        <v>11.416666666666666</v>
      </c>
      <c r="U18" s="78">
        <f t="shared" si="3"/>
        <v>0.39583333333333337</v>
      </c>
      <c r="V18" s="100">
        <f t="shared" si="4"/>
        <v>7.638888888888884E-2</v>
      </c>
      <c r="W18" s="101">
        <f t="shared" si="5"/>
        <v>0.47222222222222221</v>
      </c>
      <c r="X18" s="92"/>
      <c r="Y18" s="155"/>
      <c r="Z18" s="26">
        <f>SUM(($J$13+C18)+($L$13-E17))</f>
        <v>0.38194444444444442</v>
      </c>
      <c r="AB18" s="27"/>
    </row>
    <row r="19" spans="1:28" x14ac:dyDescent="0.2">
      <c r="A19" s="2"/>
      <c r="B19" s="185" t="s">
        <v>62</v>
      </c>
      <c r="C19" s="126">
        <v>0.57291666666666663</v>
      </c>
      <c r="D19" s="127" t="s">
        <v>59</v>
      </c>
      <c r="E19" s="128">
        <v>0.95486111111111116</v>
      </c>
      <c r="F19" s="129">
        <f t="shared" si="0"/>
        <v>0.38194444444444453</v>
      </c>
      <c r="G19" s="127"/>
      <c r="H19" s="127" t="s">
        <v>59</v>
      </c>
      <c r="I19" s="130"/>
      <c r="J19" s="161"/>
      <c r="K19" s="131" t="s">
        <v>59</v>
      </c>
      <c r="L19" s="132"/>
      <c r="M19" s="133"/>
      <c r="N19" s="131" t="s">
        <v>59</v>
      </c>
      <c r="O19" s="161"/>
      <c r="P19" s="133"/>
      <c r="Q19" s="161" t="s">
        <v>59</v>
      </c>
      <c r="R19" s="94"/>
      <c r="S19" s="108">
        <f t="shared" si="1"/>
        <v>0.38194444444444453</v>
      </c>
      <c r="T19" s="135">
        <f t="shared" si="2"/>
        <v>9.1666666666666679</v>
      </c>
      <c r="U19" s="136">
        <f t="shared" si="3"/>
        <v>0.61805555555555547</v>
      </c>
      <c r="V19" s="100">
        <f t="shared" si="4"/>
        <v>0</v>
      </c>
      <c r="W19" s="101">
        <f t="shared" si="5"/>
        <v>0.61805555555555547</v>
      </c>
      <c r="X19" s="92"/>
      <c r="Y19" s="155"/>
      <c r="Z19" s="138">
        <f>SUM(($J$13+C19)+($L$13-E18))</f>
        <v>0.63194444444444442</v>
      </c>
      <c r="AB19" s="27"/>
    </row>
    <row r="20" spans="1:28" ht="13.5" thickBot="1" x14ac:dyDescent="0.25">
      <c r="A20" s="2"/>
      <c r="B20" s="270" t="s">
        <v>63</v>
      </c>
      <c r="C20" s="205">
        <v>0.41666666666666669</v>
      </c>
      <c r="D20" s="206" t="s">
        <v>59</v>
      </c>
      <c r="E20" s="207">
        <v>0.625</v>
      </c>
      <c r="F20" s="208">
        <f t="shared" ref="F20" si="6">(E20-C20)</f>
        <v>0.20833333333333331</v>
      </c>
      <c r="G20" s="206"/>
      <c r="H20" s="206" t="s">
        <v>59</v>
      </c>
      <c r="I20" s="209"/>
      <c r="J20" s="210"/>
      <c r="K20" s="210" t="s">
        <v>59</v>
      </c>
      <c r="L20" s="211"/>
      <c r="M20" s="212"/>
      <c r="N20" s="210" t="s">
        <v>59</v>
      </c>
      <c r="O20" s="210"/>
      <c r="P20" s="212"/>
      <c r="Q20" s="210" t="s">
        <v>59</v>
      </c>
      <c r="R20" s="103"/>
      <c r="S20" s="110">
        <f t="shared" ref="S20" si="7">(F20-((I20-G20)))</f>
        <v>0.20833333333333331</v>
      </c>
      <c r="T20" s="213">
        <f t="shared" ref="T20" si="8">(F20-((I20-G20)+(L20-J20)+(O20-M20)+(R20-P20)))*24</f>
        <v>5</v>
      </c>
      <c r="U20" s="214">
        <f t="shared" ref="U20" si="9">(($J$13+C20)+($L$13-E20))</f>
        <v>0.79166666666666674</v>
      </c>
      <c r="V20" s="119">
        <f t="shared" ref="V20" si="10">(I20-G20)</f>
        <v>0</v>
      </c>
      <c r="W20" s="120">
        <f t="shared" ref="W20" si="11">(V20+U20)</f>
        <v>0.79166666666666674</v>
      </c>
      <c r="X20" s="92"/>
      <c r="Y20" s="155"/>
      <c r="Z20" s="215">
        <f>SUM(($J$13+C20)+($L$13-E19))</f>
        <v>0.46180555555555552</v>
      </c>
      <c r="AB20" s="27"/>
    </row>
    <row r="21" spans="1:28" x14ac:dyDescent="0.2">
      <c r="A21" s="2"/>
      <c r="B21" s="241" t="s">
        <v>63</v>
      </c>
      <c r="C21" s="66">
        <v>0.60763888888888884</v>
      </c>
      <c r="D21" s="67" t="s">
        <v>59</v>
      </c>
      <c r="E21" s="75">
        <v>0.94097222222222221</v>
      </c>
      <c r="F21" s="68">
        <f t="shared" si="0"/>
        <v>0.33333333333333337</v>
      </c>
      <c r="G21" s="67"/>
      <c r="H21" s="67" t="s">
        <v>59</v>
      </c>
      <c r="I21" s="69"/>
      <c r="J21" s="70"/>
      <c r="K21" s="70" t="s">
        <v>59</v>
      </c>
      <c r="L21" s="72"/>
      <c r="M21" s="71"/>
      <c r="N21" s="70" t="s">
        <v>59</v>
      </c>
      <c r="O21" s="70"/>
      <c r="P21" s="71"/>
      <c r="Q21" s="70" t="s">
        <v>59</v>
      </c>
      <c r="R21" s="104"/>
      <c r="S21" s="111">
        <f t="shared" si="1"/>
        <v>0.33333333333333337</v>
      </c>
      <c r="T21" s="112">
        <f t="shared" si="2"/>
        <v>8</v>
      </c>
      <c r="U21" s="88">
        <f t="shared" si="3"/>
        <v>0.66666666666666663</v>
      </c>
      <c r="V21" s="121">
        <f t="shared" si="4"/>
        <v>0</v>
      </c>
      <c r="W21" s="122">
        <f t="shared" si="5"/>
        <v>0.66666666666666663</v>
      </c>
      <c r="X21" s="92"/>
      <c r="Y21" s="155"/>
      <c r="Z21" s="62">
        <f>SUM(($J$13+C21)+($L$13-E12))</f>
        <v>1.6076388888888888</v>
      </c>
      <c r="AB21" s="27"/>
    </row>
    <row r="22" spans="1:28" x14ac:dyDescent="0.2">
      <c r="A22" s="2"/>
      <c r="B22" s="143" t="s">
        <v>64</v>
      </c>
      <c r="C22" s="39">
        <v>0.27777777777777779</v>
      </c>
      <c r="D22" s="152" t="s">
        <v>59</v>
      </c>
      <c r="E22" s="155">
        <v>0.79861111111111116</v>
      </c>
      <c r="F22" s="40">
        <f t="shared" si="0"/>
        <v>0.52083333333333337</v>
      </c>
      <c r="G22" s="152">
        <v>0.54166666666666663</v>
      </c>
      <c r="H22" s="152" t="s">
        <v>59</v>
      </c>
      <c r="I22" s="153">
        <v>0.65625</v>
      </c>
      <c r="J22" s="154"/>
      <c r="K22" s="154" t="s">
        <v>59</v>
      </c>
      <c r="L22" s="91"/>
      <c r="M22" s="24"/>
      <c r="N22" s="154" t="s">
        <v>59</v>
      </c>
      <c r="O22" s="154"/>
      <c r="P22" s="24"/>
      <c r="Q22" s="154" t="s">
        <v>59</v>
      </c>
      <c r="R22" s="94"/>
      <c r="S22" s="108">
        <f t="shared" si="1"/>
        <v>0.40625</v>
      </c>
      <c r="T22" s="109">
        <f t="shared" si="2"/>
        <v>9.75</v>
      </c>
      <c r="U22" s="78">
        <f t="shared" si="3"/>
        <v>0.47916666666666663</v>
      </c>
      <c r="V22" s="100">
        <f t="shared" si="4"/>
        <v>0.11458333333333337</v>
      </c>
      <c r="W22" s="101">
        <f t="shared" si="5"/>
        <v>0.59375</v>
      </c>
      <c r="X22" s="92"/>
      <c r="Y22" s="155"/>
      <c r="Z22" s="26">
        <f>SUM(($J$13+C22)+($L$13-E21))</f>
        <v>0.33680555555555558</v>
      </c>
      <c r="AB22" s="27"/>
    </row>
    <row r="23" spans="1:28" ht="13.5" thickBot="1" x14ac:dyDescent="0.25">
      <c r="A23" s="2"/>
      <c r="B23" s="144" t="s">
        <v>65</v>
      </c>
      <c r="C23" s="39">
        <v>0.40625</v>
      </c>
      <c r="D23" s="152" t="s">
        <v>59</v>
      </c>
      <c r="E23" s="152">
        <v>0.88194444444444442</v>
      </c>
      <c r="F23" s="40">
        <f t="shared" si="0"/>
        <v>0.47569444444444442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28"/>
      <c r="P23" s="118"/>
      <c r="Q23" s="28" t="s">
        <v>59</v>
      </c>
      <c r="R23" s="93"/>
      <c r="S23" s="108">
        <f t="shared" si="1"/>
        <v>0.47569444444444442</v>
      </c>
      <c r="T23" s="109">
        <f t="shared" si="2"/>
        <v>11.416666666666666</v>
      </c>
      <c r="U23" s="78">
        <f t="shared" si="3"/>
        <v>0.52430555555555558</v>
      </c>
      <c r="V23" s="100">
        <f t="shared" si="4"/>
        <v>0</v>
      </c>
      <c r="W23" s="101">
        <f t="shared" si="5"/>
        <v>0.52430555555555558</v>
      </c>
      <c r="X23" s="92"/>
      <c r="Y23" s="3"/>
      <c r="Z23" s="32">
        <f>SUM(($J$13+C23)+($L$13-E22))</f>
        <v>0.60763888888888884</v>
      </c>
      <c r="AB23" s="27"/>
    </row>
    <row r="24" spans="1:28" ht="13.5" thickBot="1" x14ac:dyDescent="0.25">
      <c r="A24" s="2"/>
      <c r="B24" s="2"/>
      <c r="C24" s="12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SUM(S16:S19,S21:S23)*24</f>
        <v>73.916666666666686</v>
      </c>
      <c r="T24" s="107">
        <f>SUM(T16:T19,T21:T23)</f>
        <v>72.666666666666671</v>
      </c>
      <c r="U24" s="3"/>
      <c r="V24" s="2"/>
      <c r="W24" s="30">
        <f>SUM(W16:W19,W21:W23)*24</f>
        <v>94.083333333333314</v>
      </c>
      <c r="X24" s="31"/>
      <c r="Y24" s="31"/>
      <c r="Z24" s="33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U25" s="3"/>
      <c r="V25" s="2"/>
      <c r="W25" s="2"/>
      <c r="X25" s="2"/>
      <c r="Y25" s="2"/>
      <c r="Z25" s="2"/>
    </row>
    <row r="26" spans="1:28" x14ac:dyDescent="0.2">
      <c r="A26" s="2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128"/>
      <c r="T26" s="79"/>
      <c r="U26" s="128"/>
      <c r="V26" s="274"/>
      <c r="W26" s="274"/>
      <c r="X26" s="2"/>
      <c r="Y26" s="2"/>
      <c r="Z26" s="2"/>
    </row>
    <row r="27" spans="1:28" x14ac:dyDescent="0.2">
      <c r="A27" s="2"/>
      <c r="B27" s="180" t="s">
        <v>77</v>
      </c>
      <c r="C27" s="81">
        <v>0.34375</v>
      </c>
      <c r="D27" s="54" t="s">
        <v>59</v>
      </c>
      <c r="E27" s="82">
        <v>0.88194444444444442</v>
      </c>
      <c r="F27" s="55">
        <f t="shared" ref="F27:F34" si="12">(E27-C27)</f>
        <v>0.53819444444444442</v>
      </c>
      <c r="G27" s="54"/>
      <c r="H27" s="54" t="s">
        <v>59</v>
      </c>
      <c r="I27" s="56"/>
      <c r="J27" s="57"/>
      <c r="K27" s="57" t="s">
        <v>59</v>
      </c>
      <c r="L27" s="59"/>
      <c r="M27" s="58"/>
      <c r="N27" s="57" t="s">
        <v>59</v>
      </c>
      <c r="O27" s="57"/>
      <c r="P27" s="58"/>
      <c r="Q27" s="57" t="s">
        <v>59</v>
      </c>
      <c r="R27" s="94"/>
      <c r="S27" s="108">
        <f t="shared" ref="S27:S34" si="13">(F27-((I27-G27)))</f>
        <v>0.53819444444444442</v>
      </c>
      <c r="T27" s="115">
        <f t="shared" ref="T27:T34" si="14">(F27-((I27-G27)+(L27-J27)+(O27-M27)+(R27-P27)))*24</f>
        <v>12.916666666666666</v>
      </c>
      <c r="U27" s="83">
        <f t="shared" ref="U27:U34" si="15">(($J$13+C27)+($L$13-E27))</f>
        <v>0.46180555555555558</v>
      </c>
      <c r="V27" s="100">
        <f t="shared" ref="V27:V34" si="16">(I27-G27)</f>
        <v>0</v>
      </c>
      <c r="W27" s="101">
        <f t="shared" ref="W27:W34" si="17">(V27+U27)</f>
        <v>0.46180555555555558</v>
      </c>
      <c r="X27" s="92"/>
      <c r="Y27" s="155"/>
      <c r="Z27" s="26">
        <f>SUM(($J$13+C27)+($L$13-E26))</f>
        <v>1.34375</v>
      </c>
      <c r="AB27" s="27"/>
    </row>
    <row r="28" spans="1:28" x14ac:dyDescent="0.2">
      <c r="A28" s="2"/>
      <c r="B28" s="179" t="s">
        <v>78</v>
      </c>
      <c r="C28" s="45">
        <v>0.27777777777777779</v>
      </c>
      <c r="D28" s="152" t="s">
        <v>59</v>
      </c>
      <c r="E28" s="155">
        <v>0.57291666666666663</v>
      </c>
      <c r="F28" s="40">
        <f t="shared" si="12"/>
        <v>0.29513888888888884</v>
      </c>
      <c r="G28" s="152"/>
      <c r="H28" s="152" t="s">
        <v>59</v>
      </c>
      <c r="I28" s="153"/>
      <c r="J28" s="154"/>
      <c r="K28" s="154" t="s">
        <v>59</v>
      </c>
      <c r="L28" s="91"/>
      <c r="M28" s="24"/>
      <c r="N28" s="154" t="s">
        <v>59</v>
      </c>
      <c r="O28" s="154"/>
      <c r="P28" s="24"/>
      <c r="Q28" s="154" t="s">
        <v>59</v>
      </c>
      <c r="R28" s="94"/>
      <c r="S28" s="108">
        <f t="shared" si="13"/>
        <v>0.29513888888888884</v>
      </c>
      <c r="T28" s="109">
        <f t="shared" si="14"/>
        <v>7.0833333333333321</v>
      </c>
      <c r="U28" s="78">
        <f t="shared" si="15"/>
        <v>0.70486111111111116</v>
      </c>
      <c r="V28" s="100">
        <f t="shared" si="16"/>
        <v>0</v>
      </c>
      <c r="W28" s="101">
        <f t="shared" si="17"/>
        <v>0.70486111111111116</v>
      </c>
      <c r="X28" s="92"/>
      <c r="Y28" s="155"/>
      <c r="Z28" s="26">
        <f>SUM(($J$13+C28)+($L$13-E21))</f>
        <v>0.33680555555555558</v>
      </c>
      <c r="AB28" s="27"/>
    </row>
    <row r="29" spans="1:28" x14ac:dyDescent="0.2">
      <c r="A29" s="2"/>
      <c r="B29" s="80" t="s">
        <v>79</v>
      </c>
      <c r="C29" s="81">
        <v>0.3923611111111111</v>
      </c>
      <c r="D29" s="54" t="s">
        <v>59</v>
      </c>
      <c r="E29" s="82">
        <v>0.85416666666666663</v>
      </c>
      <c r="F29" s="55">
        <f t="shared" si="12"/>
        <v>0.46180555555555552</v>
      </c>
      <c r="G29" s="54"/>
      <c r="H29" s="54" t="s">
        <v>59</v>
      </c>
      <c r="I29" s="56"/>
      <c r="J29" s="57"/>
      <c r="K29" s="57" t="s">
        <v>59</v>
      </c>
      <c r="L29" s="59"/>
      <c r="M29" s="58"/>
      <c r="N29" s="57" t="s">
        <v>59</v>
      </c>
      <c r="O29" s="57"/>
      <c r="P29" s="58"/>
      <c r="Q29" s="57" t="s">
        <v>59</v>
      </c>
      <c r="R29" s="94"/>
      <c r="S29" s="108">
        <f t="shared" si="13"/>
        <v>0.46180555555555552</v>
      </c>
      <c r="T29" s="115">
        <f t="shared" si="14"/>
        <v>11.083333333333332</v>
      </c>
      <c r="U29" s="83">
        <f t="shared" si="15"/>
        <v>0.53819444444444442</v>
      </c>
      <c r="V29" s="100">
        <f t="shared" si="16"/>
        <v>0</v>
      </c>
      <c r="W29" s="101">
        <f t="shared" si="17"/>
        <v>0.53819444444444442</v>
      </c>
      <c r="X29" s="92"/>
      <c r="Y29" s="155"/>
      <c r="Z29" s="26">
        <f>SUM(($J$13+C29)+($L$13-E21))</f>
        <v>0.4513888888888889</v>
      </c>
      <c r="AB29" s="27"/>
    </row>
    <row r="30" spans="1:28" x14ac:dyDescent="0.2">
      <c r="A30" s="2"/>
      <c r="B30" s="180" t="s">
        <v>110</v>
      </c>
      <c r="C30" s="81">
        <v>0.40625</v>
      </c>
      <c r="D30" s="54" t="s">
        <v>59</v>
      </c>
      <c r="E30" s="82">
        <v>0.85416666666666663</v>
      </c>
      <c r="F30" s="55">
        <f t="shared" si="12"/>
        <v>0.44791666666666663</v>
      </c>
      <c r="G30" s="54"/>
      <c r="H30" s="54" t="s">
        <v>59</v>
      </c>
      <c r="I30" s="56"/>
      <c r="J30" s="57"/>
      <c r="K30" s="57" t="s">
        <v>59</v>
      </c>
      <c r="L30" s="59"/>
      <c r="M30" s="58"/>
      <c r="N30" s="57" t="s">
        <v>59</v>
      </c>
      <c r="O30" s="57"/>
      <c r="P30" s="58"/>
      <c r="Q30" s="57" t="s">
        <v>59</v>
      </c>
      <c r="R30" s="94"/>
      <c r="S30" s="108">
        <f t="shared" si="13"/>
        <v>0.44791666666666663</v>
      </c>
      <c r="T30" s="115">
        <f t="shared" si="14"/>
        <v>10.75</v>
      </c>
      <c r="U30" s="83">
        <f t="shared" si="15"/>
        <v>0.55208333333333337</v>
      </c>
      <c r="V30" s="100">
        <f t="shared" si="16"/>
        <v>0</v>
      </c>
      <c r="W30" s="101">
        <f t="shared" si="17"/>
        <v>0.55208333333333337</v>
      </c>
      <c r="X30" s="92"/>
      <c r="Y30" s="155"/>
      <c r="Z30" s="26">
        <f>SUM(($J$13+C30)+($L$13-E27))</f>
        <v>0.52430555555555558</v>
      </c>
      <c r="AB30" s="27"/>
    </row>
    <row r="31" spans="1:28" x14ac:dyDescent="0.2">
      <c r="A31" s="2"/>
      <c r="B31" s="180" t="s">
        <v>94</v>
      </c>
      <c r="C31" s="81">
        <v>0.40625</v>
      </c>
      <c r="D31" s="54" t="s">
        <v>59</v>
      </c>
      <c r="E31" s="82">
        <v>0.85416666666666663</v>
      </c>
      <c r="F31" s="55">
        <f t="shared" si="12"/>
        <v>0.44791666666666663</v>
      </c>
      <c r="G31" s="54"/>
      <c r="H31" s="54" t="s">
        <v>59</v>
      </c>
      <c r="I31" s="56"/>
      <c r="J31" s="57"/>
      <c r="K31" s="57" t="s">
        <v>59</v>
      </c>
      <c r="L31" s="59"/>
      <c r="M31" s="58"/>
      <c r="N31" s="57" t="s">
        <v>59</v>
      </c>
      <c r="O31" s="57"/>
      <c r="P31" s="58"/>
      <c r="Q31" s="57" t="s">
        <v>59</v>
      </c>
      <c r="R31" s="94"/>
      <c r="S31" s="108">
        <f t="shared" si="13"/>
        <v>0.44791666666666663</v>
      </c>
      <c r="T31" s="115">
        <f t="shared" si="14"/>
        <v>10.75</v>
      </c>
      <c r="U31" s="83">
        <f t="shared" si="15"/>
        <v>0.55208333333333337</v>
      </c>
      <c r="V31" s="100">
        <f t="shared" si="16"/>
        <v>0</v>
      </c>
      <c r="W31" s="101">
        <f t="shared" si="17"/>
        <v>0.55208333333333337</v>
      </c>
      <c r="X31" s="92"/>
      <c r="Y31" s="155"/>
      <c r="Z31" s="26">
        <f>SUM(($J$13+C31)+($L$13-E21))</f>
        <v>0.46527777777777779</v>
      </c>
      <c r="AB31" s="27"/>
    </row>
    <row r="32" spans="1:28" ht="13.5" thickBot="1" x14ac:dyDescent="0.25">
      <c r="A32" s="2"/>
      <c r="B32" s="275" t="s">
        <v>112</v>
      </c>
      <c r="C32" s="205">
        <v>0.21875</v>
      </c>
      <c r="D32" s="206" t="s">
        <v>59</v>
      </c>
      <c r="E32" s="207">
        <v>0.625</v>
      </c>
      <c r="F32" s="208">
        <f t="shared" si="12"/>
        <v>0.40625</v>
      </c>
      <c r="G32" s="206"/>
      <c r="H32" s="206" t="s">
        <v>59</v>
      </c>
      <c r="I32" s="209"/>
      <c r="J32" s="210"/>
      <c r="K32" s="210" t="s">
        <v>59</v>
      </c>
      <c r="L32" s="211"/>
      <c r="M32" s="212"/>
      <c r="N32" s="210" t="s">
        <v>59</v>
      </c>
      <c r="O32" s="210"/>
      <c r="P32" s="212"/>
      <c r="Q32" s="210" t="s">
        <v>59</v>
      </c>
      <c r="R32" s="103"/>
      <c r="S32" s="110">
        <f t="shared" si="13"/>
        <v>0.40625</v>
      </c>
      <c r="T32" s="213">
        <f t="shared" si="14"/>
        <v>9.75</v>
      </c>
      <c r="U32" s="214">
        <f t="shared" si="15"/>
        <v>0.59375</v>
      </c>
      <c r="V32" s="119">
        <f t="shared" si="16"/>
        <v>0</v>
      </c>
      <c r="W32" s="120">
        <f t="shared" si="17"/>
        <v>0.59375</v>
      </c>
      <c r="X32" s="92"/>
      <c r="Y32" s="155"/>
      <c r="Z32" s="215">
        <f>SUM(($J$13+C32)+($L$13-E23))</f>
        <v>0.33680555555555558</v>
      </c>
      <c r="AB32" s="27"/>
    </row>
    <row r="33" spans="1:28" x14ac:dyDescent="0.2">
      <c r="A33" s="2"/>
      <c r="B33" s="276" t="s">
        <v>112</v>
      </c>
      <c r="C33" s="66">
        <v>0.60763888888888884</v>
      </c>
      <c r="D33" s="67" t="s">
        <v>59</v>
      </c>
      <c r="E33" s="75">
        <v>0.94097222222222221</v>
      </c>
      <c r="F33" s="68">
        <f t="shared" si="12"/>
        <v>0.33333333333333337</v>
      </c>
      <c r="G33" s="67"/>
      <c r="H33" s="67" t="s">
        <v>59</v>
      </c>
      <c r="I33" s="69"/>
      <c r="J33" s="70"/>
      <c r="K33" s="70" t="s">
        <v>59</v>
      </c>
      <c r="L33" s="72"/>
      <c r="M33" s="71"/>
      <c r="N33" s="70" t="s">
        <v>59</v>
      </c>
      <c r="O33" s="70"/>
      <c r="P33" s="71"/>
      <c r="Q33" s="70" t="s">
        <v>59</v>
      </c>
      <c r="R33" s="104"/>
      <c r="S33" s="111">
        <f t="shared" si="13"/>
        <v>0.33333333333333337</v>
      </c>
      <c r="T33" s="112">
        <f t="shared" si="14"/>
        <v>8</v>
      </c>
      <c r="U33" s="88">
        <f t="shared" si="15"/>
        <v>0.66666666666666663</v>
      </c>
      <c r="V33" s="121">
        <f t="shared" si="16"/>
        <v>0</v>
      </c>
      <c r="W33" s="122">
        <f t="shared" si="17"/>
        <v>0.66666666666666663</v>
      </c>
      <c r="X33" s="92"/>
      <c r="Y33" s="155"/>
      <c r="Z33" s="62">
        <f>SUM(($J$13+C33)+($L$13-E26))</f>
        <v>1.6076388888888888</v>
      </c>
      <c r="AB33" s="27"/>
    </row>
    <row r="34" spans="1:28" x14ac:dyDescent="0.2">
      <c r="A34" s="2"/>
      <c r="B34" s="402" t="s">
        <v>113</v>
      </c>
      <c r="C34" s="126">
        <v>0.21875</v>
      </c>
      <c r="D34" s="127" t="s">
        <v>59</v>
      </c>
      <c r="E34" s="128">
        <v>0.78125</v>
      </c>
      <c r="F34" s="129">
        <f t="shared" si="12"/>
        <v>0.5625</v>
      </c>
      <c r="G34" s="127">
        <v>0.51736111111111116</v>
      </c>
      <c r="H34" s="127" t="s">
        <v>59</v>
      </c>
      <c r="I34" s="130">
        <v>0.59375</v>
      </c>
      <c r="J34" s="161"/>
      <c r="K34" s="131" t="s">
        <v>59</v>
      </c>
      <c r="L34" s="132"/>
      <c r="M34" s="133"/>
      <c r="N34" s="131" t="s">
        <v>59</v>
      </c>
      <c r="O34" s="161"/>
      <c r="P34" s="133"/>
      <c r="Q34" s="161" t="s">
        <v>59</v>
      </c>
      <c r="R34" s="94"/>
      <c r="S34" s="108">
        <f t="shared" si="13"/>
        <v>0.48611111111111116</v>
      </c>
      <c r="T34" s="135">
        <f t="shared" si="14"/>
        <v>11.666666666666668</v>
      </c>
      <c r="U34" s="136">
        <f t="shared" si="15"/>
        <v>0.4375</v>
      </c>
      <c r="V34" s="100">
        <f t="shared" si="16"/>
        <v>7.638888888888884E-2</v>
      </c>
      <c r="W34" s="101">
        <f t="shared" si="17"/>
        <v>0.51388888888888884</v>
      </c>
      <c r="X34" s="92"/>
      <c r="Y34" s="155"/>
      <c r="Z34" s="26">
        <f>SUM(($J$13+C34)+($L$13-E23))</f>
        <v>0.33680555555555558</v>
      </c>
      <c r="AB34" s="27"/>
    </row>
    <row r="35" spans="1:2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U35" s="3"/>
      <c r="V35" s="2"/>
      <c r="W35" s="2"/>
      <c r="X35" s="2"/>
      <c r="Y35" s="2"/>
      <c r="Z35" s="2"/>
    </row>
    <row r="36" spans="1:28" ht="13.5" thickBot="1" x14ac:dyDescent="0.25">
      <c r="A36" s="2"/>
      <c r="B36" s="2"/>
      <c r="C36" s="47" t="s">
        <v>119</v>
      </c>
      <c r="D36" s="2"/>
      <c r="E36" s="2"/>
      <c r="F36" s="2"/>
      <c r="G36" s="2"/>
      <c r="H36" s="2"/>
      <c r="I36" s="2"/>
      <c r="J36" s="2"/>
      <c r="K36" s="2"/>
      <c r="L36" s="2"/>
      <c r="M36" s="18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8" ht="13.5" hidden="1" thickBot="1" x14ac:dyDescent="0.25">
      <c r="A37" s="2"/>
      <c r="B37" s="2"/>
      <c r="C37" s="2"/>
      <c r="D37" s="2"/>
      <c r="E37" s="2"/>
      <c r="F37" s="2"/>
      <c r="G37" s="2"/>
      <c r="H37" s="2"/>
      <c r="I37" s="2"/>
      <c r="J37" s="18">
        <v>0</v>
      </c>
      <c r="K37" s="2"/>
      <c r="L37" s="18">
        <v>1</v>
      </c>
      <c r="M37" s="1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8" x14ac:dyDescent="0.2">
      <c r="A38" s="2"/>
      <c r="B38" s="48"/>
      <c r="C38" s="148"/>
      <c r="D38" s="49"/>
      <c r="E38" s="19" t="s">
        <v>40</v>
      </c>
      <c r="F38" s="146"/>
      <c r="G38" s="34"/>
      <c r="H38" s="35" t="s">
        <v>41</v>
      </c>
      <c r="I38" s="146"/>
      <c r="J38" s="20"/>
      <c r="K38" s="20" t="s">
        <v>42</v>
      </c>
      <c r="L38" s="116"/>
      <c r="M38" s="117"/>
      <c r="N38" s="20" t="s">
        <v>42</v>
      </c>
      <c r="O38" s="20"/>
      <c r="P38" s="117"/>
      <c r="Q38" s="20" t="s">
        <v>43</v>
      </c>
      <c r="R38" s="20"/>
      <c r="S38" s="21" t="s">
        <v>44</v>
      </c>
      <c r="T38" s="147" t="s">
        <v>45</v>
      </c>
      <c r="U38" s="148"/>
      <c r="V38" s="19" t="s">
        <v>46</v>
      </c>
      <c r="W38" s="147"/>
      <c r="X38" s="5"/>
      <c r="Y38" s="5"/>
      <c r="Z38" s="44" t="s">
        <v>47</v>
      </c>
      <c r="AB38" s="42" t="s">
        <v>33</v>
      </c>
    </row>
    <row r="39" spans="1:28" ht="13.5" thickBot="1" x14ac:dyDescent="0.25">
      <c r="A39" s="2"/>
      <c r="B39" s="50" t="s">
        <v>48</v>
      </c>
      <c r="C39" s="279"/>
      <c r="D39" s="51" t="s">
        <v>49</v>
      </c>
      <c r="E39" s="52"/>
      <c r="F39" s="38" t="s">
        <v>50</v>
      </c>
      <c r="G39" s="36" t="s">
        <v>51</v>
      </c>
      <c r="H39" s="36"/>
      <c r="I39" s="149" t="s">
        <v>51</v>
      </c>
      <c r="J39" s="150" t="s">
        <v>51</v>
      </c>
      <c r="K39" s="23"/>
      <c r="L39" s="23" t="s">
        <v>51</v>
      </c>
      <c r="M39" s="150" t="s">
        <v>51</v>
      </c>
      <c r="N39" s="23"/>
      <c r="O39" s="23" t="s">
        <v>51</v>
      </c>
      <c r="P39" s="150" t="s">
        <v>51</v>
      </c>
      <c r="Q39" s="23"/>
      <c r="R39" s="96" t="s">
        <v>51</v>
      </c>
      <c r="S39" s="97" t="s">
        <v>52</v>
      </c>
      <c r="T39" s="22" t="s">
        <v>53</v>
      </c>
      <c r="U39" s="22" t="s">
        <v>54</v>
      </c>
      <c r="V39" s="98" t="s">
        <v>55</v>
      </c>
      <c r="W39" s="99" t="s">
        <v>56</v>
      </c>
      <c r="X39" s="102"/>
      <c r="Y39" s="151"/>
      <c r="Z39" s="420" t="s">
        <v>57</v>
      </c>
      <c r="AB39" s="43"/>
    </row>
    <row r="40" spans="1:28" x14ac:dyDescent="0.2">
      <c r="A40" s="2"/>
      <c r="B40" s="143" t="s">
        <v>58</v>
      </c>
      <c r="C40" s="39">
        <v>0.2048611111111111</v>
      </c>
      <c r="D40" s="152" t="s">
        <v>59</v>
      </c>
      <c r="E40" s="155">
        <v>0.94097222222222221</v>
      </c>
      <c r="F40" s="40">
        <f t="shared" ref="F40:F47" si="18">(E40-C40)</f>
        <v>0.73611111111111116</v>
      </c>
      <c r="G40" s="152">
        <v>0.40625</v>
      </c>
      <c r="H40" s="152" t="s">
        <v>59</v>
      </c>
      <c r="I40" s="153">
        <v>0.69791666666666663</v>
      </c>
      <c r="J40" s="154"/>
      <c r="K40" s="154" t="s">
        <v>59</v>
      </c>
      <c r="L40" s="90"/>
      <c r="M40" s="118"/>
      <c r="N40" s="154" t="s">
        <v>59</v>
      </c>
      <c r="O40" s="154"/>
      <c r="P40" s="24"/>
      <c r="Q40" s="154" t="s">
        <v>59</v>
      </c>
      <c r="R40" s="94"/>
      <c r="S40" s="108">
        <f t="shared" ref="S40:S47" si="19">(F40-((I40-G40)))</f>
        <v>0.44444444444444453</v>
      </c>
      <c r="T40" s="109">
        <f t="shared" ref="T40:T47" si="20">(F40-((I40-G40)+(L40-J40)+(O40-M40)+(R40-P40)))*24</f>
        <v>10.666666666666668</v>
      </c>
      <c r="U40" s="78">
        <f t="shared" ref="U40:U47" si="21">(($J$13+C40)+($L$13-E40))</f>
        <v>0.2638888888888889</v>
      </c>
      <c r="V40" s="100">
        <f t="shared" ref="V40:V47" si="22">(I40-G40)</f>
        <v>0.29166666666666663</v>
      </c>
      <c r="W40" s="101">
        <f t="shared" ref="W40:W47" si="23">(V40+U40)</f>
        <v>0.55555555555555558</v>
      </c>
      <c r="X40" s="92"/>
      <c r="Y40" s="155"/>
      <c r="Z40" s="138">
        <f>SUM(($J$13+C40)+($L$13-E47))</f>
        <v>0.31597222222222227</v>
      </c>
      <c r="AB40" s="27"/>
    </row>
    <row r="41" spans="1:28" x14ac:dyDescent="0.2">
      <c r="A41" s="2"/>
      <c r="B41" s="143" t="s">
        <v>60</v>
      </c>
      <c r="C41" s="45">
        <v>0.36458333333333331</v>
      </c>
      <c r="D41" s="152" t="s">
        <v>59</v>
      </c>
      <c r="E41" s="155">
        <v>0.95486111111111116</v>
      </c>
      <c r="F41" s="40">
        <f t="shared" si="18"/>
        <v>0.5902777777777779</v>
      </c>
      <c r="G41" s="152">
        <v>0.51736111111111116</v>
      </c>
      <c r="H41" s="152" t="s">
        <v>59</v>
      </c>
      <c r="I41" s="153">
        <v>0.58333333333333337</v>
      </c>
      <c r="J41" s="28"/>
      <c r="K41" s="154" t="s">
        <v>59</v>
      </c>
      <c r="L41" s="90"/>
      <c r="M41" s="158"/>
      <c r="N41" s="154" t="s">
        <v>59</v>
      </c>
      <c r="O41" s="28"/>
      <c r="P41" s="24"/>
      <c r="Q41" s="154" t="s">
        <v>59</v>
      </c>
      <c r="R41" s="94"/>
      <c r="S41" s="108">
        <f t="shared" si="19"/>
        <v>0.52430555555555569</v>
      </c>
      <c r="T41" s="109">
        <f t="shared" si="20"/>
        <v>12.583333333333336</v>
      </c>
      <c r="U41" s="78">
        <f t="shared" si="21"/>
        <v>0.40972222222222215</v>
      </c>
      <c r="V41" s="100">
        <f t="shared" si="22"/>
        <v>6.597222222222221E-2</v>
      </c>
      <c r="W41" s="101">
        <f t="shared" si="23"/>
        <v>0.47569444444444436</v>
      </c>
      <c r="X41" s="92"/>
      <c r="Y41" s="155"/>
      <c r="Z41" s="139">
        <f>SUM(($J$13+C41)+($L$13-E40))</f>
        <v>0.4236111111111111</v>
      </c>
      <c r="AB41" s="27"/>
    </row>
    <row r="42" spans="1:28" x14ac:dyDescent="0.2">
      <c r="A42" s="2"/>
      <c r="B42" s="144" t="s">
        <v>61</v>
      </c>
      <c r="C42" s="45">
        <v>0.33680555555555558</v>
      </c>
      <c r="D42" s="152" t="s">
        <v>59</v>
      </c>
      <c r="E42" s="155">
        <v>0.94097222222222221</v>
      </c>
      <c r="F42" s="40">
        <f t="shared" si="18"/>
        <v>0.60416666666666663</v>
      </c>
      <c r="G42" s="152">
        <v>0.51736111111111116</v>
      </c>
      <c r="H42" s="152" t="s">
        <v>59</v>
      </c>
      <c r="I42" s="153">
        <v>0.59375</v>
      </c>
      <c r="J42" s="28"/>
      <c r="K42" s="154" t="s">
        <v>59</v>
      </c>
      <c r="L42" s="90"/>
      <c r="M42" s="118">
        <v>0.75</v>
      </c>
      <c r="N42" s="154" t="s">
        <v>59</v>
      </c>
      <c r="O42" s="28">
        <v>0.80208333333333337</v>
      </c>
      <c r="P42" s="118"/>
      <c r="Q42" s="28" t="s">
        <v>59</v>
      </c>
      <c r="R42" s="94"/>
      <c r="S42" s="108">
        <f t="shared" si="19"/>
        <v>0.52777777777777779</v>
      </c>
      <c r="T42" s="109">
        <f t="shared" si="20"/>
        <v>11.416666666666666</v>
      </c>
      <c r="U42" s="78">
        <f t="shared" si="21"/>
        <v>0.39583333333333337</v>
      </c>
      <c r="V42" s="100">
        <f t="shared" si="22"/>
        <v>7.638888888888884E-2</v>
      </c>
      <c r="W42" s="101">
        <f t="shared" si="23"/>
        <v>0.47222222222222221</v>
      </c>
      <c r="X42" s="92"/>
      <c r="Y42" s="155"/>
      <c r="Z42" s="26">
        <f>SUM(($J$13+C42)+($L$13-E41))</f>
        <v>0.38194444444444442</v>
      </c>
      <c r="AB42" s="27"/>
    </row>
    <row r="43" spans="1:28" x14ac:dyDescent="0.2">
      <c r="A43" s="2"/>
      <c r="B43" s="144" t="s">
        <v>62</v>
      </c>
      <c r="C43" s="45">
        <v>0.57291666666666663</v>
      </c>
      <c r="D43" s="152" t="s">
        <v>59</v>
      </c>
      <c r="E43" s="155">
        <v>0.95486111111111116</v>
      </c>
      <c r="F43" s="40">
        <f t="shared" si="18"/>
        <v>0.38194444444444453</v>
      </c>
      <c r="G43" s="152"/>
      <c r="H43" s="152" t="s">
        <v>59</v>
      </c>
      <c r="I43" s="153"/>
      <c r="J43" s="28"/>
      <c r="K43" s="154" t="s">
        <v>59</v>
      </c>
      <c r="L43" s="90"/>
      <c r="M43" s="118"/>
      <c r="N43" s="154" t="s">
        <v>59</v>
      </c>
      <c r="O43" s="28"/>
      <c r="P43" s="118"/>
      <c r="Q43" s="28" t="s">
        <v>59</v>
      </c>
      <c r="R43" s="94"/>
      <c r="S43" s="108">
        <f t="shared" si="19"/>
        <v>0.38194444444444453</v>
      </c>
      <c r="T43" s="109">
        <f t="shared" si="20"/>
        <v>9.1666666666666679</v>
      </c>
      <c r="U43" s="78">
        <f t="shared" si="21"/>
        <v>0.61805555555555547</v>
      </c>
      <c r="V43" s="100">
        <f t="shared" si="22"/>
        <v>0</v>
      </c>
      <c r="W43" s="101">
        <f t="shared" si="23"/>
        <v>0.61805555555555547</v>
      </c>
      <c r="X43" s="92"/>
      <c r="Y43" s="155"/>
      <c r="Z43" s="138">
        <f>SUM(($J$13+C43)+($L$13-E42))</f>
        <v>0.63194444444444442</v>
      </c>
      <c r="AB43" s="27"/>
    </row>
    <row r="44" spans="1:28" ht="13.5" thickBot="1" x14ac:dyDescent="0.25">
      <c r="A44" s="2"/>
      <c r="B44" s="242" t="s">
        <v>63</v>
      </c>
      <c r="C44" s="421">
        <v>0.2638888888888889</v>
      </c>
      <c r="D44" s="422" t="s">
        <v>59</v>
      </c>
      <c r="E44" s="423">
        <v>0.625</v>
      </c>
      <c r="F44" s="424">
        <f t="shared" si="18"/>
        <v>0.3611111111111111</v>
      </c>
      <c r="G44" s="422"/>
      <c r="H44" s="422" t="s">
        <v>59</v>
      </c>
      <c r="I44" s="425"/>
      <c r="J44" s="85"/>
      <c r="K44" s="426" t="s">
        <v>59</v>
      </c>
      <c r="L44" s="87"/>
      <c r="M44" s="86"/>
      <c r="N44" s="426" t="s">
        <v>59</v>
      </c>
      <c r="O44" s="85"/>
      <c r="P44" s="86"/>
      <c r="Q44" s="85" t="s">
        <v>59</v>
      </c>
      <c r="R44" s="103"/>
      <c r="S44" s="110">
        <f t="shared" si="19"/>
        <v>0.3611111111111111</v>
      </c>
      <c r="T44" s="113">
        <f t="shared" si="20"/>
        <v>8.6666666666666661</v>
      </c>
      <c r="U44" s="427">
        <f t="shared" si="21"/>
        <v>0.63888888888888884</v>
      </c>
      <c r="V44" s="119">
        <f t="shared" si="22"/>
        <v>0</v>
      </c>
      <c r="W44" s="120">
        <f t="shared" si="23"/>
        <v>0.63888888888888884</v>
      </c>
      <c r="X44" s="92"/>
      <c r="Y44" s="155"/>
      <c r="Z44" s="215">
        <f>SUM(($J$13+C44)+($L$13-E43))</f>
        <v>0.30902777777777773</v>
      </c>
      <c r="AB44" s="27"/>
    </row>
    <row r="45" spans="1:28" x14ac:dyDescent="0.2">
      <c r="A45" s="2"/>
      <c r="B45" s="241" t="s">
        <v>63</v>
      </c>
      <c r="C45" s="74">
        <v>0.60763888888888884</v>
      </c>
      <c r="D45" s="67" t="s">
        <v>59</v>
      </c>
      <c r="E45" s="75">
        <v>0.94097222222222221</v>
      </c>
      <c r="F45" s="68">
        <f t="shared" si="18"/>
        <v>0.33333333333333337</v>
      </c>
      <c r="G45" s="67"/>
      <c r="H45" s="67" t="s">
        <v>59</v>
      </c>
      <c r="I45" s="69"/>
      <c r="J45" s="70"/>
      <c r="K45" s="70" t="s">
        <v>59</v>
      </c>
      <c r="L45" s="72"/>
      <c r="M45" s="71"/>
      <c r="N45" s="70" t="s">
        <v>59</v>
      </c>
      <c r="O45" s="70"/>
      <c r="P45" s="71"/>
      <c r="Q45" s="70" t="s">
        <v>59</v>
      </c>
      <c r="R45" s="104"/>
      <c r="S45" s="111">
        <f t="shared" si="19"/>
        <v>0.33333333333333337</v>
      </c>
      <c r="T45" s="112">
        <f t="shared" si="20"/>
        <v>8</v>
      </c>
      <c r="U45" s="88">
        <f t="shared" si="21"/>
        <v>0.66666666666666663</v>
      </c>
      <c r="V45" s="121">
        <f t="shared" si="22"/>
        <v>0</v>
      </c>
      <c r="W45" s="122">
        <f t="shared" si="23"/>
        <v>0.66666666666666663</v>
      </c>
      <c r="X45" s="92"/>
      <c r="Y45" s="155"/>
      <c r="Z45" s="62">
        <f>SUM(($J$13+C45)+($L$13-E36))</f>
        <v>1.6076388888888888</v>
      </c>
      <c r="AB45" s="27"/>
    </row>
    <row r="46" spans="1:28" x14ac:dyDescent="0.2">
      <c r="A46" s="2"/>
      <c r="B46" s="143" t="s">
        <v>64</v>
      </c>
      <c r="C46" s="39">
        <v>0.27777777777777779</v>
      </c>
      <c r="D46" s="152" t="s">
        <v>59</v>
      </c>
      <c r="E46" s="155">
        <v>0.79861111111111116</v>
      </c>
      <c r="F46" s="40">
        <f t="shared" si="18"/>
        <v>0.52083333333333337</v>
      </c>
      <c r="G46" s="152">
        <v>0.54166666666666663</v>
      </c>
      <c r="H46" s="152" t="s">
        <v>59</v>
      </c>
      <c r="I46" s="153">
        <v>0.65625</v>
      </c>
      <c r="J46" s="154"/>
      <c r="K46" s="154" t="s">
        <v>59</v>
      </c>
      <c r="L46" s="91"/>
      <c r="M46" s="24"/>
      <c r="N46" s="154" t="s">
        <v>59</v>
      </c>
      <c r="O46" s="154"/>
      <c r="P46" s="24"/>
      <c r="Q46" s="154" t="s">
        <v>59</v>
      </c>
      <c r="R46" s="94"/>
      <c r="S46" s="108">
        <f t="shared" si="19"/>
        <v>0.40625</v>
      </c>
      <c r="T46" s="109">
        <f t="shared" si="20"/>
        <v>9.75</v>
      </c>
      <c r="U46" s="78">
        <f t="shared" si="21"/>
        <v>0.47916666666666663</v>
      </c>
      <c r="V46" s="100">
        <f t="shared" si="22"/>
        <v>0.11458333333333337</v>
      </c>
      <c r="W46" s="101">
        <f t="shared" si="23"/>
        <v>0.59375</v>
      </c>
      <c r="X46" s="92"/>
      <c r="Y46" s="155"/>
      <c r="Z46" s="26">
        <f>SUM(($J$13+C46)+($L$13-E45))</f>
        <v>0.33680555555555558</v>
      </c>
      <c r="AB46" s="27"/>
    </row>
    <row r="47" spans="1:28" ht="13.5" thickBot="1" x14ac:dyDescent="0.25">
      <c r="A47" s="2"/>
      <c r="B47" s="144" t="s">
        <v>65</v>
      </c>
      <c r="C47" s="39">
        <v>0.40625</v>
      </c>
      <c r="D47" s="152" t="s">
        <v>59</v>
      </c>
      <c r="E47" s="152">
        <v>0.88888888888888884</v>
      </c>
      <c r="F47" s="40">
        <f t="shared" si="18"/>
        <v>0.48263888888888884</v>
      </c>
      <c r="G47" s="152"/>
      <c r="H47" s="152" t="s">
        <v>59</v>
      </c>
      <c r="I47" s="153"/>
      <c r="J47" s="28"/>
      <c r="K47" s="28" t="s">
        <v>59</v>
      </c>
      <c r="L47" s="90"/>
      <c r="M47" s="118"/>
      <c r="N47" s="28" t="s">
        <v>59</v>
      </c>
      <c r="O47" s="28"/>
      <c r="P47" s="118"/>
      <c r="Q47" s="28" t="s">
        <v>59</v>
      </c>
      <c r="R47" s="93"/>
      <c r="S47" s="108">
        <f t="shared" si="19"/>
        <v>0.48263888888888884</v>
      </c>
      <c r="T47" s="109">
        <f t="shared" si="20"/>
        <v>11.583333333333332</v>
      </c>
      <c r="U47" s="78">
        <f t="shared" si="21"/>
        <v>0.51736111111111116</v>
      </c>
      <c r="V47" s="100">
        <f t="shared" si="22"/>
        <v>0</v>
      </c>
      <c r="W47" s="101">
        <f t="shared" si="23"/>
        <v>0.51736111111111116</v>
      </c>
      <c r="X47" s="92"/>
      <c r="Y47" s="3"/>
      <c r="Z47" s="32">
        <f>SUM(($J$13+C47)+($L$13-E46))</f>
        <v>0.60763888888888884</v>
      </c>
      <c r="AB47" s="27"/>
    </row>
    <row r="48" spans="1:28" ht="13.5" thickBot="1" x14ac:dyDescent="0.25">
      <c r="A48" s="2"/>
      <c r="B48" s="2"/>
      <c r="C48" s="12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5">
        <f>SUM(S40:S44,S46:S47)*24</f>
        <v>75.083333333333343</v>
      </c>
      <c r="T48" s="107">
        <f>SUM(T40:T44,T46:T47)</f>
        <v>73.833333333333343</v>
      </c>
      <c r="U48" s="3"/>
      <c r="V48" s="2"/>
      <c r="W48" s="30">
        <f>SUM(W40:W44,W46:W47)*24</f>
        <v>92.916666666666657</v>
      </c>
      <c r="X48" s="31"/>
      <c r="Y48" s="31"/>
      <c r="Z48" s="33"/>
    </row>
    <row r="49" spans="1:28" x14ac:dyDescent="0.2">
      <c r="A49" s="2"/>
      <c r="B49" s="2"/>
      <c r="C49" s="12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80"/>
      <c r="T49" s="280"/>
      <c r="U49" s="3"/>
      <c r="V49" s="2"/>
      <c r="W49" s="31"/>
      <c r="X49" s="31"/>
      <c r="Y49" s="31"/>
      <c r="Z49" s="281"/>
    </row>
    <row r="50" spans="1:28" x14ac:dyDescent="0.2">
      <c r="A50" s="2"/>
      <c r="B50" s="80" t="s">
        <v>77</v>
      </c>
      <c r="C50" s="81">
        <v>0.34375</v>
      </c>
      <c r="D50" s="54" t="s">
        <v>59</v>
      </c>
      <c r="E50" s="82">
        <v>0.88888888888888884</v>
      </c>
      <c r="F50" s="55">
        <f t="shared" ref="F50:F57" si="24">(E50-C50)</f>
        <v>0.54513888888888884</v>
      </c>
      <c r="G50" s="54"/>
      <c r="H50" s="54" t="s">
        <v>59</v>
      </c>
      <c r="I50" s="56"/>
      <c r="J50" s="57"/>
      <c r="K50" s="57" t="s">
        <v>59</v>
      </c>
      <c r="L50" s="59"/>
      <c r="M50" s="58"/>
      <c r="N50" s="57" t="s">
        <v>59</v>
      </c>
      <c r="O50" s="57"/>
      <c r="P50" s="58"/>
      <c r="Q50" s="57" t="s">
        <v>59</v>
      </c>
      <c r="R50" s="94"/>
      <c r="S50" s="108">
        <f t="shared" ref="S50:S57" si="25">(F50-((I50-G50)))</f>
        <v>0.54513888888888884</v>
      </c>
      <c r="T50" s="115">
        <f t="shared" ref="T50:T57" si="26">(F50-((I50-G50)+(L50-J50)+(O50-M50)+(R50-P50)))*24</f>
        <v>13.083333333333332</v>
      </c>
      <c r="U50" s="83">
        <f t="shared" ref="U50:U57" si="27">(($J$13+C50)+($L$13-E50))</f>
        <v>0.45486111111111116</v>
      </c>
      <c r="V50" s="100">
        <f t="shared" ref="V50:V57" si="28">(I50-G50)</f>
        <v>0</v>
      </c>
      <c r="W50" s="101">
        <f t="shared" ref="W50:W57" si="29">(V50+U50)</f>
        <v>0.45486111111111116</v>
      </c>
      <c r="X50" s="92"/>
      <c r="Y50" s="155"/>
      <c r="Z50" s="26">
        <f>SUM(($J$13+C50)+($L$13-E49))</f>
        <v>1.34375</v>
      </c>
      <c r="AB50" s="27"/>
    </row>
    <row r="51" spans="1:28" x14ac:dyDescent="0.2">
      <c r="A51" s="2"/>
      <c r="B51" s="179" t="s">
        <v>78</v>
      </c>
      <c r="C51" s="45">
        <v>0.27777777777777779</v>
      </c>
      <c r="D51" s="152" t="s">
        <v>59</v>
      </c>
      <c r="E51" s="155">
        <v>0.57291666666666663</v>
      </c>
      <c r="F51" s="40">
        <f t="shared" si="24"/>
        <v>0.29513888888888884</v>
      </c>
      <c r="G51" s="152"/>
      <c r="H51" s="152" t="s">
        <v>59</v>
      </c>
      <c r="I51" s="153"/>
      <c r="J51" s="154"/>
      <c r="K51" s="154" t="s">
        <v>59</v>
      </c>
      <c r="L51" s="91"/>
      <c r="M51" s="24"/>
      <c r="N51" s="154" t="s">
        <v>59</v>
      </c>
      <c r="O51" s="154"/>
      <c r="P51" s="24"/>
      <c r="Q51" s="154" t="s">
        <v>59</v>
      </c>
      <c r="R51" s="94"/>
      <c r="S51" s="108">
        <f t="shared" si="25"/>
        <v>0.29513888888888884</v>
      </c>
      <c r="T51" s="109">
        <f t="shared" si="26"/>
        <v>7.0833333333333321</v>
      </c>
      <c r="U51" s="78">
        <f t="shared" si="27"/>
        <v>0.70486111111111116</v>
      </c>
      <c r="V51" s="100">
        <f t="shared" si="28"/>
        <v>0</v>
      </c>
      <c r="W51" s="101">
        <f t="shared" si="29"/>
        <v>0.70486111111111116</v>
      </c>
      <c r="X51" s="92"/>
      <c r="Y51" s="155"/>
      <c r="Z51" s="26">
        <f>SUM(($J$13+C51)+($L$13-E44))</f>
        <v>0.65277777777777779</v>
      </c>
      <c r="AB51" s="27"/>
    </row>
    <row r="52" spans="1:28" x14ac:dyDescent="0.2">
      <c r="A52" s="2"/>
      <c r="B52" s="80" t="s">
        <v>79</v>
      </c>
      <c r="C52" s="81">
        <v>0.3923611111111111</v>
      </c>
      <c r="D52" s="54" t="s">
        <v>59</v>
      </c>
      <c r="E52" s="82">
        <v>0.90625</v>
      </c>
      <c r="F52" s="55">
        <f t="shared" si="24"/>
        <v>0.51388888888888884</v>
      </c>
      <c r="G52" s="54"/>
      <c r="H52" s="54" t="s">
        <v>59</v>
      </c>
      <c r="I52" s="56"/>
      <c r="J52" s="57"/>
      <c r="K52" s="57" t="s">
        <v>59</v>
      </c>
      <c r="L52" s="59"/>
      <c r="M52" s="58"/>
      <c r="N52" s="57" t="s">
        <v>59</v>
      </c>
      <c r="O52" s="57"/>
      <c r="P52" s="58"/>
      <c r="Q52" s="57" t="s">
        <v>59</v>
      </c>
      <c r="R52" s="94"/>
      <c r="S52" s="108">
        <f t="shared" si="25"/>
        <v>0.51388888888888884</v>
      </c>
      <c r="T52" s="115">
        <f t="shared" si="26"/>
        <v>12.333333333333332</v>
      </c>
      <c r="U52" s="83">
        <f t="shared" si="27"/>
        <v>0.4861111111111111</v>
      </c>
      <c r="V52" s="100">
        <f t="shared" si="28"/>
        <v>0</v>
      </c>
      <c r="W52" s="101">
        <f t="shared" si="29"/>
        <v>0.4861111111111111</v>
      </c>
      <c r="X52" s="92"/>
      <c r="Y52" s="155"/>
      <c r="Z52" s="26">
        <f>SUM(($J$13+C52)+($L$13-E44))</f>
        <v>0.76736111111111116</v>
      </c>
      <c r="AB52" s="27"/>
    </row>
    <row r="53" spans="1:28" x14ac:dyDescent="0.2">
      <c r="A53" s="2"/>
      <c r="B53" s="80" t="s">
        <v>110</v>
      </c>
      <c r="C53" s="81">
        <v>0.40625</v>
      </c>
      <c r="D53" s="54" t="s">
        <v>59</v>
      </c>
      <c r="E53" s="82">
        <v>0.90625</v>
      </c>
      <c r="F53" s="55">
        <f t="shared" si="24"/>
        <v>0.5</v>
      </c>
      <c r="G53" s="54"/>
      <c r="H53" s="54" t="s">
        <v>59</v>
      </c>
      <c r="I53" s="56"/>
      <c r="J53" s="57"/>
      <c r="K53" s="57" t="s">
        <v>59</v>
      </c>
      <c r="L53" s="59"/>
      <c r="M53" s="58"/>
      <c r="N53" s="57" t="s">
        <v>59</v>
      </c>
      <c r="O53" s="57"/>
      <c r="P53" s="58"/>
      <c r="Q53" s="57" t="s">
        <v>59</v>
      </c>
      <c r="R53" s="94"/>
      <c r="S53" s="108">
        <f t="shared" si="25"/>
        <v>0.5</v>
      </c>
      <c r="T53" s="115">
        <f t="shared" si="26"/>
        <v>12</v>
      </c>
      <c r="U53" s="83">
        <f t="shared" si="27"/>
        <v>0.5</v>
      </c>
      <c r="V53" s="100">
        <f t="shared" si="28"/>
        <v>0</v>
      </c>
      <c r="W53" s="101">
        <f t="shared" si="29"/>
        <v>0.5</v>
      </c>
      <c r="X53" s="92"/>
      <c r="Y53" s="155"/>
      <c r="Z53" s="26">
        <f>SUM(($J$13+C53)+($L$13-E50))</f>
        <v>0.51736111111111116</v>
      </c>
      <c r="AB53" s="27"/>
    </row>
    <row r="54" spans="1:28" x14ac:dyDescent="0.2">
      <c r="A54" s="2"/>
      <c r="B54" s="80" t="s">
        <v>94</v>
      </c>
      <c r="C54" s="81">
        <v>0.40625</v>
      </c>
      <c r="D54" s="54" t="s">
        <v>59</v>
      </c>
      <c r="E54" s="82">
        <v>0.90625</v>
      </c>
      <c r="F54" s="55">
        <f t="shared" si="24"/>
        <v>0.5</v>
      </c>
      <c r="G54" s="54"/>
      <c r="H54" s="54" t="s">
        <v>59</v>
      </c>
      <c r="I54" s="56"/>
      <c r="J54" s="57"/>
      <c r="K54" s="57" t="s">
        <v>59</v>
      </c>
      <c r="L54" s="59"/>
      <c r="M54" s="58"/>
      <c r="N54" s="57" t="s">
        <v>59</v>
      </c>
      <c r="O54" s="57"/>
      <c r="P54" s="58"/>
      <c r="Q54" s="57" t="s">
        <v>59</v>
      </c>
      <c r="R54" s="94"/>
      <c r="S54" s="108">
        <f t="shared" si="25"/>
        <v>0.5</v>
      </c>
      <c r="T54" s="115">
        <f t="shared" si="26"/>
        <v>12</v>
      </c>
      <c r="U54" s="83">
        <f t="shared" si="27"/>
        <v>0.5</v>
      </c>
      <c r="V54" s="100">
        <f t="shared" si="28"/>
        <v>0</v>
      </c>
      <c r="W54" s="101">
        <f t="shared" si="29"/>
        <v>0.5</v>
      </c>
      <c r="X54" s="92"/>
      <c r="Y54" s="155"/>
      <c r="Z54" s="26">
        <f>SUM(($J$13+C54)+($L$13-E44))</f>
        <v>0.78125</v>
      </c>
      <c r="AB54" s="27"/>
    </row>
    <row r="55" spans="1:28" ht="13.5" thickBot="1" x14ac:dyDescent="0.25">
      <c r="A55" s="2"/>
      <c r="B55" s="272" t="s">
        <v>112</v>
      </c>
      <c r="C55" s="393">
        <v>0.2048611111111111</v>
      </c>
      <c r="D55" s="206" t="s">
        <v>59</v>
      </c>
      <c r="E55" s="207">
        <v>0.625</v>
      </c>
      <c r="F55" s="208">
        <f t="shared" si="24"/>
        <v>0.4201388888888889</v>
      </c>
      <c r="G55" s="206"/>
      <c r="H55" s="206" t="s">
        <v>59</v>
      </c>
      <c r="I55" s="209"/>
      <c r="J55" s="210"/>
      <c r="K55" s="210" t="s">
        <v>59</v>
      </c>
      <c r="L55" s="211"/>
      <c r="M55" s="212"/>
      <c r="N55" s="210" t="s">
        <v>59</v>
      </c>
      <c r="O55" s="210"/>
      <c r="P55" s="212"/>
      <c r="Q55" s="210" t="s">
        <v>59</v>
      </c>
      <c r="R55" s="103"/>
      <c r="S55" s="110">
        <f t="shared" si="25"/>
        <v>0.4201388888888889</v>
      </c>
      <c r="T55" s="213">
        <f t="shared" si="26"/>
        <v>10.083333333333334</v>
      </c>
      <c r="U55" s="214">
        <f t="shared" si="27"/>
        <v>0.57986111111111116</v>
      </c>
      <c r="V55" s="119">
        <f t="shared" si="28"/>
        <v>0</v>
      </c>
      <c r="W55" s="120">
        <f t="shared" si="29"/>
        <v>0.57986111111111116</v>
      </c>
      <c r="X55" s="92"/>
      <c r="Y55" s="155"/>
      <c r="Z55" s="215">
        <f>SUM(($J$13+C55)+($L$13-E46))</f>
        <v>0.40624999999999994</v>
      </c>
      <c r="AB55" s="27"/>
    </row>
    <row r="56" spans="1:28" x14ac:dyDescent="0.2">
      <c r="A56" s="2"/>
      <c r="B56" s="273" t="s">
        <v>112</v>
      </c>
      <c r="C56" s="74">
        <v>0.60763888888888884</v>
      </c>
      <c r="D56" s="67" t="s">
        <v>59</v>
      </c>
      <c r="E56" s="75">
        <v>0.94097222222222221</v>
      </c>
      <c r="F56" s="68">
        <f t="shared" si="24"/>
        <v>0.33333333333333337</v>
      </c>
      <c r="G56" s="67"/>
      <c r="H56" s="67" t="s">
        <v>59</v>
      </c>
      <c r="I56" s="69"/>
      <c r="J56" s="70"/>
      <c r="K56" s="70" t="s">
        <v>59</v>
      </c>
      <c r="L56" s="72"/>
      <c r="M56" s="71"/>
      <c r="N56" s="70" t="s">
        <v>59</v>
      </c>
      <c r="O56" s="70"/>
      <c r="P56" s="71"/>
      <c r="Q56" s="70" t="s">
        <v>59</v>
      </c>
      <c r="R56" s="104"/>
      <c r="S56" s="111">
        <f t="shared" si="25"/>
        <v>0.33333333333333337</v>
      </c>
      <c r="T56" s="112">
        <f t="shared" si="26"/>
        <v>8</v>
      </c>
      <c r="U56" s="88">
        <f t="shared" si="27"/>
        <v>0.66666666666666663</v>
      </c>
      <c r="V56" s="121">
        <f t="shared" si="28"/>
        <v>0</v>
      </c>
      <c r="W56" s="122">
        <f t="shared" si="29"/>
        <v>0.66666666666666663</v>
      </c>
      <c r="X56" s="92"/>
      <c r="Y56" s="155"/>
      <c r="Z56" s="62">
        <f>SUM(($J$13+C56)+($L$13-E49))</f>
        <v>1.6076388888888888</v>
      </c>
      <c r="AB56" s="27"/>
    </row>
    <row r="57" spans="1:28" x14ac:dyDescent="0.2">
      <c r="A57" s="2"/>
      <c r="B57" s="402" t="s">
        <v>113</v>
      </c>
      <c r="C57" s="126">
        <v>0.2048611111111111</v>
      </c>
      <c r="D57" s="127" t="s">
        <v>59</v>
      </c>
      <c r="E57" s="128">
        <v>0.78125</v>
      </c>
      <c r="F57" s="129">
        <f t="shared" si="24"/>
        <v>0.57638888888888884</v>
      </c>
      <c r="G57" s="127">
        <v>0.51736111111111116</v>
      </c>
      <c r="H57" s="127" t="s">
        <v>59</v>
      </c>
      <c r="I57" s="130">
        <v>0.59375</v>
      </c>
      <c r="J57" s="161"/>
      <c r="K57" s="131" t="s">
        <v>59</v>
      </c>
      <c r="L57" s="132"/>
      <c r="M57" s="133"/>
      <c r="N57" s="131" t="s">
        <v>59</v>
      </c>
      <c r="O57" s="161"/>
      <c r="P57" s="133"/>
      <c r="Q57" s="161" t="s">
        <v>59</v>
      </c>
      <c r="R57" s="94"/>
      <c r="S57" s="108">
        <f t="shared" si="25"/>
        <v>0.5</v>
      </c>
      <c r="T57" s="135">
        <f t="shared" si="26"/>
        <v>12</v>
      </c>
      <c r="U57" s="136">
        <f t="shared" si="27"/>
        <v>0.4236111111111111</v>
      </c>
      <c r="V57" s="100">
        <f t="shared" si="28"/>
        <v>7.638888888888884E-2</v>
      </c>
      <c r="W57" s="101">
        <f t="shared" si="29"/>
        <v>0.49999999999999994</v>
      </c>
      <c r="X57" s="92"/>
      <c r="Y57" s="155"/>
      <c r="Z57" s="26">
        <f>SUM(($J$13+C57)+($L$13-E46))</f>
        <v>0.40624999999999994</v>
      </c>
      <c r="AB57" s="27"/>
    </row>
    <row r="58" spans="1:28" x14ac:dyDescent="0.2">
      <c r="A58" s="2"/>
      <c r="B58" s="2"/>
      <c r="C58" s="12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80"/>
      <c r="T58" s="280"/>
      <c r="U58" s="3"/>
      <c r="V58" s="2"/>
      <c r="W58" s="31"/>
      <c r="X58" s="31"/>
      <c r="Y58" s="31"/>
      <c r="Z58" s="281"/>
    </row>
    <row r="59" spans="1:28" x14ac:dyDescent="0.2">
      <c r="A59" s="2"/>
      <c r="B59" s="2"/>
      <c r="C59" s="12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80"/>
      <c r="T59" s="280"/>
      <c r="U59" s="3"/>
      <c r="V59" s="2"/>
      <c r="W59" s="31"/>
      <c r="X59" s="31"/>
      <c r="Y59" s="31"/>
      <c r="Z59" s="281"/>
    </row>
    <row r="61" spans="1:28" ht="13.5" thickBot="1" x14ac:dyDescent="0.25">
      <c r="A61" s="2"/>
      <c r="B61" s="2"/>
      <c r="C61" s="47" t="s">
        <v>120</v>
      </c>
      <c r="D61" s="2"/>
      <c r="E61" s="2"/>
      <c r="F61" s="2"/>
      <c r="G61" s="2"/>
      <c r="H61" s="2"/>
      <c r="I61" s="2"/>
      <c r="J61" s="2"/>
      <c r="K61" s="2"/>
      <c r="L61" s="2"/>
      <c r="M61" s="1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8" ht="13.5" hidden="1" thickBot="1" x14ac:dyDescent="0.25">
      <c r="A62" s="2"/>
      <c r="B62" s="2"/>
      <c r="C62" s="2"/>
      <c r="D62" s="2"/>
      <c r="E62" s="2"/>
      <c r="F62" s="2"/>
      <c r="G62" s="2"/>
      <c r="H62" s="2"/>
      <c r="I62" s="2"/>
      <c r="J62" s="18">
        <v>0</v>
      </c>
      <c r="K62" s="2"/>
      <c r="L62" s="18">
        <v>1</v>
      </c>
      <c r="M62" s="1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8" x14ac:dyDescent="0.2">
      <c r="A63" s="2"/>
      <c r="B63" s="48"/>
      <c r="C63" s="148"/>
      <c r="D63" s="49"/>
      <c r="E63" s="19" t="s">
        <v>40</v>
      </c>
      <c r="F63" s="146"/>
      <c r="G63" s="34"/>
      <c r="H63" s="35" t="s">
        <v>41</v>
      </c>
      <c r="I63" s="146"/>
      <c r="J63" s="20"/>
      <c r="K63" s="20" t="s">
        <v>42</v>
      </c>
      <c r="L63" s="116"/>
      <c r="M63" s="117"/>
      <c r="N63" s="20" t="s">
        <v>42</v>
      </c>
      <c r="O63" s="20"/>
      <c r="P63" s="117"/>
      <c r="Q63" s="20" t="s">
        <v>43</v>
      </c>
      <c r="R63" s="20"/>
      <c r="S63" s="21" t="s">
        <v>44</v>
      </c>
      <c r="T63" s="147" t="s">
        <v>45</v>
      </c>
      <c r="U63" s="148"/>
      <c r="V63" s="19" t="s">
        <v>46</v>
      </c>
      <c r="W63" s="147"/>
      <c r="X63" s="5"/>
      <c r="Y63" s="5"/>
      <c r="Z63" s="44" t="s">
        <v>47</v>
      </c>
      <c r="AB63" s="42" t="s">
        <v>33</v>
      </c>
    </row>
    <row r="64" spans="1:28" ht="13.5" thickBot="1" x14ac:dyDescent="0.25">
      <c r="A64" s="2"/>
      <c r="B64" s="50" t="s">
        <v>48</v>
      </c>
      <c r="C64" s="279"/>
      <c r="D64" s="51" t="s">
        <v>49</v>
      </c>
      <c r="E64" s="52"/>
      <c r="F64" s="38" t="s">
        <v>50</v>
      </c>
      <c r="G64" s="36" t="s">
        <v>51</v>
      </c>
      <c r="H64" s="36"/>
      <c r="I64" s="149" t="s">
        <v>51</v>
      </c>
      <c r="J64" s="150" t="s">
        <v>51</v>
      </c>
      <c r="K64" s="23"/>
      <c r="L64" s="23" t="s">
        <v>51</v>
      </c>
      <c r="M64" s="150" t="s">
        <v>51</v>
      </c>
      <c r="N64" s="23"/>
      <c r="O64" s="23" t="s">
        <v>51</v>
      </c>
      <c r="P64" s="150" t="s">
        <v>51</v>
      </c>
      <c r="Q64" s="23"/>
      <c r="R64" s="96" t="s">
        <v>51</v>
      </c>
      <c r="S64" s="97" t="s">
        <v>52</v>
      </c>
      <c r="T64" s="22" t="s">
        <v>53</v>
      </c>
      <c r="U64" s="22" t="s">
        <v>54</v>
      </c>
      <c r="V64" s="98" t="s">
        <v>55</v>
      </c>
      <c r="W64" s="99" t="s">
        <v>56</v>
      </c>
      <c r="X64" s="102"/>
      <c r="Y64" s="151"/>
      <c r="Z64" s="420" t="s">
        <v>57</v>
      </c>
      <c r="AB64" s="43"/>
    </row>
    <row r="65" spans="1:28" x14ac:dyDescent="0.2">
      <c r="A65" s="2"/>
      <c r="B65" s="143" t="s">
        <v>58</v>
      </c>
      <c r="C65" s="45">
        <v>0.21875</v>
      </c>
      <c r="D65" s="152" t="s">
        <v>59</v>
      </c>
      <c r="E65" s="155">
        <v>0.94097222222222221</v>
      </c>
      <c r="F65" s="40">
        <f t="shared" ref="F65:F72" si="30">(E65-C65)</f>
        <v>0.72222222222222221</v>
      </c>
      <c r="G65" s="152">
        <v>0.40625</v>
      </c>
      <c r="H65" s="152" t="s">
        <v>59</v>
      </c>
      <c r="I65" s="153">
        <v>0.69791666666666663</v>
      </c>
      <c r="J65" s="154"/>
      <c r="K65" s="154" t="s">
        <v>59</v>
      </c>
      <c r="L65" s="90"/>
      <c r="M65" s="118"/>
      <c r="N65" s="154" t="s">
        <v>59</v>
      </c>
      <c r="O65" s="154"/>
      <c r="P65" s="24"/>
      <c r="Q65" s="154" t="s">
        <v>59</v>
      </c>
      <c r="R65" s="94"/>
      <c r="S65" s="108">
        <f t="shared" ref="S65:S72" si="31">(F65-((I65-G65)))</f>
        <v>0.43055555555555558</v>
      </c>
      <c r="T65" s="109">
        <f t="shared" ref="T65:T72" si="32">(F65-((I65-G65)+(L65-J65)+(O65-M65)+(R65-P65)))*24</f>
        <v>10.333333333333334</v>
      </c>
      <c r="U65" s="78">
        <f t="shared" ref="U65:U72" si="33">(($J$13+C65)+($L$13-E65))</f>
        <v>0.27777777777777779</v>
      </c>
      <c r="V65" s="100">
        <f t="shared" ref="V65:V72" si="34">(I65-G65)</f>
        <v>0.29166666666666663</v>
      </c>
      <c r="W65" s="101">
        <f t="shared" ref="W65:W72" si="35">(V65+U65)</f>
        <v>0.56944444444444442</v>
      </c>
      <c r="X65" s="92"/>
      <c r="Y65" s="155"/>
      <c r="Z65" s="26">
        <f>SUM(($J$13+C65)+($L$13-E72))</f>
        <v>0.33680555555555558</v>
      </c>
      <c r="AB65" s="27"/>
    </row>
    <row r="66" spans="1:28" x14ac:dyDescent="0.2">
      <c r="A66" s="2"/>
      <c r="B66" s="143" t="s">
        <v>60</v>
      </c>
      <c r="C66" s="45">
        <v>0.36458333333333331</v>
      </c>
      <c r="D66" s="152" t="s">
        <v>59</v>
      </c>
      <c r="E66" s="155">
        <v>0.95486111111111116</v>
      </c>
      <c r="F66" s="40">
        <f t="shared" si="30"/>
        <v>0.5902777777777779</v>
      </c>
      <c r="G66" s="152">
        <v>0.51736111111111116</v>
      </c>
      <c r="H66" s="152" t="s">
        <v>59</v>
      </c>
      <c r="I66" s="153">
        <v>0.58333333333333337</v>
      </c>
      <c r="J66" s="28"/>
      <c r="K66" s="154" t="s">
        <v>59</v>
      </c>
      <c r="L66" s="90"/>
      <c r="M66" s="158"/>
      <c r="N66" s="154" t="s">
        <v>59</v>
      </c>
      <c r="O66" s="28"/>
      <c r="P66" s="24"/>
      <c r="Q66" s="154" t="s">
        <v>59</v>
      </c>
      <c r="R66" s="94"/>
      <c r="S66" s="108">
        <f t="shared" si="31"/>
        <v>0.52430555555555569</v>
      </c>
      <c r="T66" s="109">
        <f t="shared" si="32"/>
        <v>12.583333333333336</v>
      </c>
      <c r="U66" s="78">
        <f t="shared" si="33"/>
        <v>0.40972222222222215</v>
      </c>
      <c r="V66" s="100">
        <f t="shared" si="34"/>
        <v>6.597222222222221E-2</v>
      </c>
      <c r="W66" s="101">
        <f t="shared" si="35"/>
        <v>0.47569444444444436</v>
      </c>
      <c r="X66" s="92"/>
      <c r="Y66" s="155"/>
      <c r="Z66" s="26">
        <f t="shared" ref="Z66:Z68" si="36">SUM(($J$13+C66)+($L$13-E65))</f>
        <v>0.4236111111111111</v>
      </c>
      <c r="AB66" s="27"/>
    </row>
    <row r="67" spans="1:28" x14ac:dyDescent="0.2">
      <c r="A67" s="2"/>
      <c r="B67" s="144" t="s">
        <v>61</v>
      </c>
      <c r="C67" s="45">
        <v>0.33680555555555558</v>
      </c>
      <c r="D67" s="152" t="s">
        <v>59</v>
      </c>
      <c r="E67" s="155">
        <v>0.94097222222222221</v>
      </c>
      <c r="F67" s="40">
        <f t="shared" si="30"/>
        <v>0.60416666666666663</v>
      </c>
      <c r="G67" s="152">
        <v>0.51736111111111116</v>
      </c>
      <c r="H67" s="152" t="s">
        <v>59</v>
      </c>
      <c r="I67" s="153">
        <v>0.59375</v>
      </c>
      <c r="J67" s="28"/>
      <c r="K67" s="154" t="s">
        <v>59</v>
      </c>
      <c r="L67" s="90"/>
      <c r="M67" s="118">
        <v>0.75</v>
      </c>
      <c r="N67" s="154" t="s">
        <v>59</v>
      </c>
      <c r="O67" s="28">
        <v>0.80208333333333337</v>
      </c>
      <c r="P67" s="118"/>
      <c r="Q67" s="28" t="s">
        <v>59</v>
      </c>
      <c r="R67" s="94"/>
      <c r="S67" s="108">
        <f t="shared" si="31"/>
        <v>0.52777777777777779</v>
      </c>
      <c r="T67" s="109">
        <f t="shared" si="32"/>
        <v>11.416666666666666</v>
      </c>
      <c r="U67" s="78">
        <f t="shared" si="33"/>
        <v>0.39583333333333337</v>
      </c>
      <c r="V67" s="100">
        <f t="shared" si="34"/>
        <v>7.638888888888884E-2</v>
      </c>
      <c r="W67" s="101">
        <f t="shared" si="35"/>
        <v>0.47222222222222221</v>
      </c>
      <c r="X67" s="92"/>
      <c r="Y67" s="155"/>
      <c r="Z67" s="26">
        <f t="shared" si="36"/>
        <v>0.38194444444444442</v>
      </c>
      <c r="AB67" s="27"/>
    </row>
    <row r="68" spans="1:28" x14ac:dyDescent="0.2">
      <c r="A68" s="2"/>
      <c r="B68" s="144" t="s">
        <v>62</v>
      </c>
      <c r="C68" s="45">
        <v>0.57291666666666663</v>
      </c>
      <c r="D68" s="152" t="s">
        <v>59</v>
      </c>
      <c r="E68" s="155">
        <v>0.95486111111111116</v>
      </c>
      <c r="F68" s="40">
        <f t="shared" si="30"/>
        <v>0.38194444444444453</v>
      </c>
      <c r="G68" s="152"/>
      <c r="H68" s="152" t="s">
        <v>59</v>
      </c>
      <c r="I68" s="153"/>
      <c r="J68" s="28"/>
      <c r="K68" s="154" t="s">
        <v>59</v>
      </c>
      <c r="L68" s="90"/>
      <c r="M68" s="118"/>
      <c r="N68" s="154" t="s">
        <v>59</v>
      </c>
      <c r="O68" s="28"/>
      <c r="P68" s="118"/>
      <c r="Q68" s="28" t="s">
        <v>59</v>
      </c>
      <c r="R68" s="94"/>
      <c r="S68" s="108">
        <f t="shared" si="31"/>
        <v>0.38194444444444453</v>
      </c>
      <c r="T68" s="109">
        <f t="shared" si="32"/>
        <v>9.1666666666666679</v>
      </c>
      <c r="U68" s="78">
        <f t="shared" si="33"/>
        <v>0.61805555555555547</v>
      </c>
      <c r="V68" s="100">
        <f t="shared" si="34"/>
        <v>0</v>
      </c>
      <c r="W68" s="101">
        <f t="shared" si="35"/>
        <v>0.61805555555555547</v>
      </c>
      <c r="X68" s="92"/>
      <c r="Y68" s="155"/>
      <c r="Z68" s="26">
        <f t="shared" si="36"/>
        <v>0.63194444444444442</v>
      </c>
      <c r="AB68" s="27"/>
    </row>
    <row r="69" spans="1:28" ht="13.5" thickBot="1" x14ac:dyDescent="0.25">
      <c r="A69" s="2"/>
      <c r="B69" s="242" t="s">
        <v>63</v>
      </c>
      <c r="C69" s="421">
        <v>0.3263888888888889</v>
      </c>
      <c r="D69" s="422" t="s">
        <v>59</v>
      </c>
      <c r="E69" s="423">
        <v>0.51736111111111116</v>
      </c>
      <c r="F69" s="424">
        <f t="shared" si="30"/>
        <v>0.19097222222222227</v>
      </c>
      <c r="G69" s="422"/>
      <c r="H69" s="422" t="s">
        <v>59</v>
      </c>
      <c r="I69" s="425"/>
      <c r="J69" s="85"/>
      <c r="K69" s="426" t="s">
        <v>59</v>
      </c>
      <c r="L69" s="87"/>
      <c r="M69" s="86"/>
      <c r="N69" s="426" t="s">
        <v>59</v>
      </c>
      <c r="O69" s="85"/>
      <c r="P69" s="86"/>
      <c r="Q69" s="85" t="s">
        <v>59</v>
      </c>
      <c r="R69" s="103"/>
      <c r="S69" s="110">
        <f t="shared" si="31"/>
        <v>0.19097222222222227</v>
      </c>
      <c r="T69" s="113">
        <f t="shared" si="32"/>
        <v>4.5833333333333339</v>
      </c>
      <c r="U69" s="427">
        <f t="shared" si="33"/>
        <v>0.80902777777777768</v>
      </c>
      <c r="V69" s="119">
        <f t="shared" si="34"/>
        <v>0</v>
      </c>
      <c r="W69" s="120">
        <f t="shared" si="35"/>
        <v>0.80902777777777768</v>
      </c>
      <c r="X69" s="92"/>
      <c r="Y69" s="155"/>
      <c r="Z69" s="61">
        <f>SUM(($J$13+C69)+($L$13-E68))</f>
        <v>0.37152777777777773</v>
      </c>
      <c r="AB69" s="27"/>
    </row>
    <row r="70" spans="1:28" x14ac:dyDescent="0.2">
      <c r="A70" s="2"/>
      <c r="B70" s="241" t="s">
        <v>63</v>
      </c>
      <c r="C70" s="74">
        <v>0.6875</v>
      </c>
      <c r="D70" s="67" t="s">
        <v>59</v>
      </c>
      <c r="E70" s="75">
        <v>0.94097222222222221</v>
      </c>
      <c r="F70" s="68">
        <f t="shared" si="30"/>
        <v>0.25347222222222221</v>
      </c>
      <c r="G70" s="67"/>
      <c r="H70" s="67" t="s">
        <v>59</v>
      </c>
      <c r="I70" s="69"/>
      <c r="J70" s="70"/>
      <c r="K70" s="70" t="s">
        <v>59</v>
      </c>
      <c r="L70" s="72"/>
      <c r="M70" s="71"/>
      <c r="N70" s="70" t="s">
        <v>59</v>
      </c>
      <c r="O70" s="70"/>
      <c r="P70" s="71"/>
      <c r="Q70" s="70" t="s">
        <v>59</v>
      </c>
      <c r="R70" s="104"/>
      <c r="S70" s="111">
        <f t="shared" si="31"/>
        <v>0.25347222222222221</v>
      </c>
      <c r="T70" s="112">
        <f t="shared" si="32"/>
        <v>6.083333333333333</v>
      </c>
      <c r="U70" s="88">
        <f t="shared" si="33"/>
        <v>0.74652777777777779</v>
      </c>
      <c r="V70" s="121">
        <f t="shared" si="34"/>
        <v>0</v>
      </c>
      <c r="W70" s="122">
        <f t="shared" si="35"/>
        <v>0.74652777777777779</v>
      </c>
      <c r="X70" s="92"/>
      <c r="Y70" s="155"/>
      <c r="Z70" s="62">
        <f>SUM(($J$13+C70)+($L$13-E61))</f>
        <v>1.6875</v>
      </c>
      <c r="AB70" s="27"/>
    </row>
    <row r="71" spans="1:28" x14ac:dyDescent="0.2">
      <c r="A71" s="2"/>
      <c r="B71" s="143" t="s">
        <v>64</v>
      </c>
      <c r="C71" s="39">
        <v>0.35416666666666669</v>
      </c>
      <c r="D71" s="152" t="s">
        <v>59</v>
      </c>
      <c r="E71" s="155">
        <v>0.89583333333333337</v>
      </c>
      <c r="F71" s="40">
        <f t="shared" si="30"/>
        <v>0.54166666666666674</v>
      </c>
      <c r="G71" s="152">
        <v>0.54166666666666663</v>
      </c>
      <c r="H71" s="152" t="s">
        <v>59</v>
      </c>
      <c r="I71" s="153">
        <v>0.65625</v>
      </c>
      <c r="J71" s="154"/>
      <c r="K71" s="154" t="s">
        <v>59</v>
      </c>
      <c r="L71" s="91"/>
      <c r="M71" s="24"/>
      <c r="N71" s="154" t="s">
        <v>59</v>
      </c>
      <c r="O71" s="154"/>
      <c r="P71" s="24"/>
      <c r="Q71" s="154" t="s">
        <v>59</v>
      </c>
      <c r="R71" s="94"/>
      <c r="S71" s="108">
        <f t="shared" si="31"/>
        <v>0.42708333333333337</v>
      </c>
      <c r="T71" s="109">
        <f t="shared" si="32"/>
        <v>10.25</v>
      </c>
      <c r="U71" s="78">
        <f t="shared" si="33"/>
        <v>0.45833333333333331</v>
      </c>
      <c r="V71" s="100">
        <f t="shared" si="34"/>
        <v>0.11458333333333337</v>
      </c>
      <c r="W71" s="101">
        <f t="shared" si="35"/>
        <v>0.57291666666666674</v>
      </c>
      <c r="X71" s="92"/>
      <c r="Y71" s="155"/>
      <c r="Z71" s="26">
        <f>SUM(($J$13+C71)+($L$13-E70))</f>
        <v>0.41319444444444448</v>
      </c>
      <c r="AB71" s="27"/>
    </row>
    <row r="72" spans="1:28" ht="13.5" thickBot="1" x14ac:dyDescent="0.25">
      <c r="A72" s="2"/>
      <c r="B72" s="144" t="s">
        <v>65</v>
      </c>
      <c r="C72" s="39">
        <v>0.31597222222222221</v>
      </c>
      <c r="D72" s="152" t="s">
        <v>59</v>
      </c>
      <c r="E72" s="155">
        <v>0.88194444444444442</v>
      </c>
      <c r="F72" s="40">
        <f t="shared" si="30"/>
        <v>0.56597222222222221</v>
      </c>
      <c r="G72" s="152">
        <v>0.50347222222222221</v>
      </c>
      <c r="H72" s="152" t="s">
        <v>59</v>
      </c>
      <c r="I72" s="153">
        <v>0.62847222222222221</v>
      </c>
      <c r="J72" s="28"/>
      <c r="K72" s="28" t="s">
        <v>59</v>
      </c>
      <c r="L72" s="90"/>
      <c r="M72" s="118"/>
      <c r="N72" s="28" t="s">
        <v>59</v>
      </c>
      <c r="O72" s="28"/>
      <c r="P72" s="118"/>
      <c r="Q72" s="28" t="s">
        <v>59</v>
      </c>
      <c r="R72" s="93"/>
      <c r="S72" s="108">
        <f t="shared" si="31"/>
        <v>0.44097222222222221</v>
      </c>
      <c r="T72" s="109">
        <f t="shared" si="32"/>
        <v>10.583333333333332</v>
      </c>
      <c r="U72" s="78">
        <f t="shared" si="33"/>
        <v>0.43402777777777779</v>
      </c>
      <c r="V72" s="100">
        <f t="shared" si="34"/>
        <v>0.125</v>
      </c>
      <c r="W72" s="101">
        <f t="shared" si="35"/>
        <v>0.55902777777777779</v>
      </c>
      <c r="X72" s="92"/>
      <c r="Y72" s="3"/>
      <c r="Z72" s="32">
        <f>SUM(($J$13+C72)+($L$13-E71))</f>
        <v>0.42013888888888884</v>
      </c>
      <c r="AB72" s="27"/>
    </row>
    <row r="73" spans="1:28" ht="13.5" thickBot="1" x14ac:dyDescent="0.25">
      <c r="A73" s="2"/>
      <c r="B73" s="2"/>
      <c r="C73" s="12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95">
        <f>SUM(S65:S68,S70:S72)*24</f>
        <v>71.666666666666686</v>
      </c>
      <c r="T73" s="107">
        <f>SUM(T65:T68,T70:T72)</f>
        <v>70.416666666666671</v>
      </c>
      <c r="U73" s="3"/>
      <c r="V73" s="2"/>
      <c r="W73" s="30">
        <f>SUM(W65:W68,W70:W72)*24</f>
        <v>96.333333333333314</v>
      </c>
      <c r="X73" s="31"/>
      <c r="Y73" s="31"/>
      <c r="Z73" s="33"/>
    </row>
    <row r="74" spans="1:28" x14ac:dyDescent="0.2">
      <c r="A74" s="2"/>
      <c r="B74" s="180" t="s">
        <v>113</v>
      </c>
      <c r="C74" s="81">
        <v>0.21875</v>
      </c>
      <c r="D74" s="54" t="s">
        <v>59</v>
      </c>
      <c r="E74" s="54">
        <v>0.78125</v>
      </c>
      <c r="F74" s="55">
        <f>(E74-C74)</f>
        <v>0.5625</v>
      </c>
      <c r="G74" s="54">
        <v>0.51736111111111116</v>
      </c>
      <c r="H74" s="54" t="s">
        <v>59</v>
      </c>
      <c r="I74" s="56">
        <v>0.59375</v>
      </c>
      <c r="J74" s="57"/>
      <c r="K74" s="57" t="s">
        <v>59</v>
      </c>
      <c r="L74" s="59"/>
      <c r="M74" s="183"/>
      <c r="N74" s="177" t="s">
        <v>59</v>
      </c>
      <c r="O74" s="177"/>
      <c r="P74" s="58"/>
      <c r="Q74" s="57" t="s">
        <v>59</v>
      </c>
      <c r="R74" s="94"/>
      <c r="S74" s="108">
        <f>(F74-((I74-G74)))</f>
        <v>0.48611111111111116</v>
      </c>
      <c r="T74" s="115">
        <f>(F74-((I74-G74)+(L74-J74)+(O74-M74)+(R74-P74)))*24</f>
        <v>11.666666666666668</v>
      </c>
      <c r="U74" s="83">
        <f>(($J$13+C74)+($L$13-E74))</f>
        <v>0.4375</v>
      </c>
      <c r="V74" s="100">
        <f>(I74-G74)</f>
        <v>7.638888888888884E-2</v>
      </c>
      <c r="W74" s="101">
        <f>(V74+U74)</f>
        <v>0.51388888888888884</v>
      </c>
      <c r="X74" s="92"/>
      <c r="Y74" s="155"/>
      <c r="Z74" s="26">
        <f>SUM(($J$13+C74)+($L$13-E17))</f>
        <v>0.26388888888888884</v>
      </c>
      <c r="AB74" s="27"/>
    </row>
    <row r="75" spans="1:28" x14ac:dyDescent="0.2">
      <c r="A75" s="2"/>
      <c r="B75" s="2"/>
      <c r="C75" s="12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80"/>
      <c r="T75" s="280"/>
      <c r="U75" s="3"/>
      <c r="V75" s="2"/>
      <c r="W75" s="31"/>
      <c r="X75" s="31"/>
      <c r="Y75" s="31"/>
      <c r="Z75" s="281"/>
    </row>
    <row r="77" spans="1:28" ht="13.5" thickBot="1" x14ac:dyDescent="0.25">
      <c r="A77" s="2"/>
      <c r="B77" s="2"/>
      <c r="C77" s="47" t="s">
        <v>121</v>
      </c>
      <c r="D77" s="2"/>
      <c r="E77" s="2"/>
      <c r="F77" s="2"/>
      <c r="G77" s="2"/>
      <c r="H77" s="2"/>
      <c r="I77" s="2"/>
      <c r="J77" s="2"/>
      <c r="K77" s="2"/>
      <c r="L77" s="2"/>
      <c r="M77" s="1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8" ht="13.5" hidden="1" thickBot="1" x14ac:dyDescent="0.25">
      <c r="A78" s="2"/>
      <c r="B78" s="2"/>
      <c r="C78" s="2"/>
      <c r="D78" s="2"/>
      <c r="E78" s="2"/>
      <c r="F78" s="2"/>
      <c r="G78" s="2"/>
      <c r="H78" s="2"/>
      <c r="I78" s="2"/>
      <c r="J78" s="18">
        <v>0</v>
      </c>
      <c r="K78" s="2"/>
      <c r="L78" s="18">
        <v>1</v>
      </c>
      <c r="M78" s="1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8" x14ac:dyDescent="0.2">
      <c r="A79" s="2"/>
      <c r="B79" s="48"/>
      <c r="C79" s="148"/>
      <c r="D79" s="49"/>
      <c r="E79" s="19" t="s">
        <v>40</v>
      </c>
      <c r="F79" s="146"/>
      <c r="G79" s="34"/>
      <c r="H79" s="35" t="s">
        <v>41</v>
      </c>
      <c r="I79" s="146"/>
      <c r="J79" s="20"/>
      <c r="K79" s="20" t="s">
        <v>42</v>
      </c>
      <c r="L79" s="116"/>
      <c r="M79" s="117"/>
      <c r="N79" s="20" t="s">
        <v>42</v>
      </c>
      <c r="O79" s="20"/>
      <c r="P79" s="117"/>
      <c r="Q79" s="20" t="s">
        <v>43</v>
      </c>
      <c r="R79" s="20"/>
      <c r="S79" s="21" t="s">
        <v>44</v>
      </c>
      <c r="T79" s="147" t="s">
        <v>45</v>
      </c>
      <c r="U79" s="148"/>
      <c r="V79" s="19" t="s">
        <v>46</v>
      </c>
      <c r="W79" s="147"/>
      <c r="X79" s="5"/>
      <c r="Y79" s="5"/>
      <c r="Z79" s="44" t="s">
        <v>47</v>
      </c>
      <c r="AB79" s="42" t="s">
        <v>33</v>
      </c>
    </row>
    <row r="80" spans="1:28" ht="13.5" thickBot="1" x14ac:dyDescent="0.25">
      <c r="A80" s="2"/>
      <c r="B80" s="50" t="s">
        <v>48</v>
      </c>
      <c r="C80" s="279"/>
      <c r="D80" s="51" t="s">
        <v>49</v>
      </c>
      <c r="E80" s="52"/>
      <c r="F80" s="38" t="s">
        <v>50</v>
      </c>
      <c r="G80" s="36" t="s">
        <v>51</v>
      </c>
      <c r="H80" s="36"/>
      <c r="I80" s="149" t="s">
        <v>51</v>
      </c>
      <c r="J80" s="150" t="s">
        <v>51</v>
      </c>
      <c r="K80" s="23"/>
      <c r="L80" s="23" t="s">
        <v>51</v>
      </c>
      <c r="M80" s="150" t="s">
        <v>51</v>
      </c>
      <c r="N80" s="23"/>
      <c r="O80" s="23" t="s">
        <v>51</v>
      </c>
      <c r="P80" s="150" t="s">
        <v>51</v>
      </c>
      <c r="Q80" s="23"/>
      <c r="R80" s="96" t="s">
        <v>51</v>
      </c>
      <c r="S80" s="97" t="s">
        <v>52</v>
      </c>
      <c r="T80" s="22" t="s">
        <v>53</v>
      </c>
      <c r="U80" s="22" t="s">
        <v>54</v>
      </c>
      <c r="V80" s="98" t="s">
        <v>55</v>
      </c>
      <c r="W80" s="99" t="s">
        <v>56</v>
      </c>
      <c r="X80" s="102"/>
      <c r="Y80" s="151"/>
      <c r="Z80" s="420" t="s">
        <v>57</v>
      </c>
      <c r="AB80" s="43"/>
    </row>
    <row r="81" spans="1:28" x14ac:dyDescent="0.2">
      <c r="A81" s="2"/>
      <c r="B81" s="143" t="s">
        <v>58</v>
      </c>
      <c r="C81" s="45">
        <v>0.21875</v>
      </c>
      <c r="D81" s="152" t="s">
        <v>59</v>
      </c>
      <c r="E81" s="155">
        <v>0.94097222222222221</v>
      </c>
      <c r="F81" s="40">
        <f t="shared" ref="F81:F88" si="37">(E81-C81)</f>
        <v>0.72222222222222221</v>
      </c>
      <c r="G81" s="152">
        <v>0.40625</v>
      </c>
      <c r="H81" s="152" t="s">
        <v>59</v>
      </c>
      <c r="I81" s="153">
        <v>0.69791666666666663</v>
      </c>
      <c r="J81" s="154"/>
      <c r="K81" s="154" t="s">
        <v>59</v>
      </c>
      <c r="L81" s="90"/>
      <c r="M81" s="118"/>
      <c r="N81" s="154" t="s">
        <v>59</v>
      </c>
      <c r="O81" s="154"/>
      <c r="P81" s="24"/>
      <c r="Q81" s="154" t="s">
        <v>59</v>
      </c>
      <c r="R81" s="94"/>
      <c r="S81" s="108">
        <f t="shared" ref="S81:S88" si="38">(F81-((I81-G81)))</f>
        <v>0.43055555555555558</v>
      </c>
      <c r="T81" s="109">
        <f t="shared" ref="T81:T88" si="39">(F81-((I81-G81)+(L81-J81)+(O81-M81)+(R81-P81)))*24</f>
        <v>10.333333333333334</v>
      </c>
      <c r="U81" s="78">
        <f t="shared" ref="U81:U88" si="40">(($J$13+C81)+($L$13-E81))</f>
        <v>0.27777777777777779</v>
      </c>
      <c r="V81" s="100">
        <f t="shared" ref="V81:V88" si="41">(I81-G81)</f>
        <v>0.29166666666666663</v>
      </c>
      <c r="W81" s="101">
        <f t="shared" ref="W81:W88" si="42">(V81+U81)</f>
        <v>0.56944444444444442</v>
      </c>
      <c r="X81" s="92"/>
      <c r="Y81" s="155"/>
      <c r="Z81" s="26">
        <f>SUM(($J$13+C81)+($L$13-E88))</f>
        <v>0.33680555555555558</v>
      </c>
      <c r="AB81" s="27"/>
    </row>
    <row r="82" spans="1:28" x14ac:dyDescent="0.2">
      <c r="A82" s="2"/>
      <c r="B82" s="143" t="s">
        <v>60</v>
      </c>
      <c r="C82" s="45">
        <v>0.36458333333333331</v>
      </c>
      <c r="D82" s="152" t="s">
        <v>59</v>
      </c>
      <c r="E82" s="155">
        <v>0.95486111111111116</v>
      </c>
      <c r="F82" s="40">
        <f t="shared" si="37"/>
        <v>0.5902777777777779</v>
      </c>
      <c r="G82" s="152">
        <v>0.51736111111111116</v>
      </c>
      <c r="H82" s="152" t="s">
        <v>59</v>
      </c>
      <c r="I82" s="153">
        <v>0.58333333333333337</v>
      </c>
      <c r="J82" s="28"/>
      <c r="K82" s="154" t="s">
        <v>59</v>
      </c>
      <c r="L82" s="90"/>
      <c r="M82" s="158"/>
      <c r="N82" s="154" t="s">
        <v>59</v>
      </c>
      <c r="O82" s="28"/>
      <c r="P82" s="24"/>
      <c r="Q82" s="154" t="s">
        <v>59</v>
      </c>
      <c r="R82" s="94"/>
      <c r="S82" s="108">
        <f t="shared" si="38"/>
        <v>0.52430555555555569</v>
      </c>
      <c r="T82" s="109">
        <f t="shared" si="39"/>
        <v>12.583333333333336</v>
      </c>
      <c r="U82" s="78">
        <f t="shared" si="40"/>
        <v>0.40972222222222215</v>
      </c>
      <c r="V82" s="100">
        <f t="shared" si="41"/>
        <v>6.597222222222221E-2</v>
      </c>
      <c r="W82" s="101">
        <f t="shared" si="42"/>
        <v>0.47569444444444436</v>
      </c>
      <c r="X82" s="92"/>
      <c r="Y82" s="155"/>
      <c r="Z82" s="26">
        <f t="shared" ref="Z82:Z84" si="43">SUM(($J$13+C82)+($L$13-E81))</f>
        <v>0.4236111111111111</v>
      </c>
      <c r="AB82" s="27"/>
    </row>
    <row r="83" spans="1:28" x14ac:dyDescent="0.2">
      <c r="A83" s="2"/>
      <c r="B83" s="144" t="s">
        <v>61</v>
      </c>
      <c r="C83" s="45">
        <v>0.33680555555555558</v>
      </c>
      <c r="D83" s="152" t="s">
        <v>59</v>
      </c>
      <c r="E83" s="155">
        <v>0.94097222222222221</v>
      </c>
      <c r="F83" s="40">
        <f t="shared" si="37"/>
        <v>0.60416666666666663</v>
      </c>
      <c r="G83" s="152">
        <v>0.51736111111111116</v>
      </c>
      <c r="H83" s="152" t="s">
        <v>59</v>
      </c>
      <c r="I83" s="153">
        <v>0.59375</v>
      </c>
      <c r="J83" s="28"/>
      <c r="K83" s="154" t="s">
        <v>59</v>
      </c>
      <c r="L83" s="90"/>
      <c r="M83" s="118">
        <v>0.75</v>
      </c>
      <c r="N83" s="154" t="s">
        <v>59</v>
      </c>
      <c r="O83" s="28">
        <v>0.80208333333333337</v>
      </c>
      <c r="P83" s="118"/>
      <c r="Q83" s="28" t="s">
        <v>59</v>
      </c>
      <c r="R83" s="94"/>
      <c r="S83" s="108">
        <f t="shared" si="38"/>
        <v>0.52777777777777779</v>
      </c>
      <c r="T83" s="109">
        <f t="shared" si="39"/>
        <v>11.416666666666666</v>
      </c>
      <c r="U83" s="78">
        <f t="shared" si="40"/>
        <v>0.39583333333333337</v>
      </c>
      <c r="V83" s="100">
        <f t="shared" si="41"/>
        <v>7.638888888888884E-2</v>
      </c>
      <c r="W83" s="101">
        <f t="shared" si="42"/>
        <v>0.47222222222222221</v>
      </c>
      <c r="X83" s="92"/>
      <c r="Y83" s="155"/>
      <c r="Z83" s="26">
        <f t="shared" si="43"/>
        <v>0.38194444444444442</v>
      </c>
      <c r="AB83" s="27"/>
    </row>
    <row r="84" spans="1:28" x14ac:dyDescent="0.2">
      <c r="A84" s="2"/>
      <c r="B84" s="144" t="s">
        <v>62</v>
      </c>
      <c r="C84" s="45">
        <v>0.57291666666666663</v>
      </c>
      <c r="D84" s="152" t="s">
        <v>59</v>
      </c>
      <c r="E84" s="155">
        <v>0.95486111111111116</v>
      </c>
      <c r="F84" s="40">
        <f t="shared" si="37"/>
        <v>0.38194444444444453</v>
      </c>
      <c r="G84" s="152"/>
      <c r="H84" s="152" t="s">
        <v>59</v>
      </c>
      <c r="I84" s="153"/>
      <c r="J84" s="28"/>
      <c r="K84" s="154" t="s">
        <v>59</v>
      </c>
      <c r="L84" s="90"/>
      <c r="M84" s="118"/>
      <c r="N84" s="154" t="s">
        <v>59</v>
      </c>
      <c r="O84" s="28"/>
      <c r="P84" s="118"/>
      <c r="Q84" s="28" t="s">
        <v>59</v>
      </c>
      <c r="R84" s="94"/>
      <c r="S84" s="108">
        <f t="shared" si="38"/>
        <v>0.38194444444444453</v>
      </c>
      <c r="T84" s="109">
        <f t="shared" si="39"/>
        <v>9.1666666666666679</v>
      </c>
      <c r="U84" s="78">
        <f t="shared" si="40"/>
        <v>0.61805555555555547</v>
      </c>
      <c r="V84" s="100">
        <f t="shared" si="41"/>
        <v>0</v>
      </c>
      <c r="W84" s="101">
        <f t="shared" si="42"/>
        <v>0.61805555555555547</v>
      </c>
      <c r="X84" s="92"/>
      <c r="Y84" s="155"/>
      <c r="Z84" s="26">
        <f t="shared" si="43"/>
        <v>0.63194444444444442</v>
      </c>
      <c r="AB84" s="27"/>
    </row>
    <row r="85" spans="1:28" ht="13.5" thickBot="1" x14ac:dyDescent="0.25">
      <c r="A85" s="2"/>
      <c r="B85" s="242" t="s">
        <v>63</v>
      </c>
      <c r="C85" s="421">
        <v>0.3263888888888889</v>
      </c>
      <c r="D85" s="422" t="s">
        <v>59</v>
      </c>
      <c r="E85" s="423">
        <v>0.51736111111111116</v>
      </c>
      <c r="F85" s="424">
        <f t="shared" si="37"/>
        <v>0.19097222222222227</v>
      </c>
      <c r="G85" s="422"/>
      <c r="H85" s="422" t="s">
        <v>59</v>
      </c>
      <c r="I85" s="425"/>
      <c r="J85" s="85"/>
      <c r="K85" s="426" t="s">
        <v>59</v>
      </c>
      <c r="L85" s="87"/>
      <c r="M85" s="86"/>
      <c r="N85" s="426" t="s">
        <v>59</v>
      </c>
      <c r="O85" s="85"/>
      <c r="P85" s="86"/>
      <c r="Q85" s="85" t="s">
        <v>59</v>
      </c>
      <c r="R85" s="103"/>
      <c r="S85" s="110">
        <f t="shared" si="38"/>
        <v>0.19097222222222227</v>
      </c>
      <c r="T85" s="113">
        <f t="shared" si="39"/>
        <v>4.5833333333333339</v>
      </c>
      <c r="U85" s="427">
        <f t="shared" si="40"/>
        <v>0.80902777777777768</v>
      </c>
      <c r="V85" s="119">
        <f t="shared" si="41"/>
        <v>0</v>
      </c>
      <c r="W85" s="120">
        <f t="shared" si="42"/>
        <v>0.80902777777777768</v>
      </c>
      <c r="X85" s="92"/>
      <c r="Y85" s="155"/>
      <c r="Z85" s="61">
        <f>SUM(($J$13+C85)+($L$13-E84))</f>
        <v>0.37152777777777773</v>
      </c>
      <c r="AB85" s="27"/>
    </row>
    <row r="86" spans="1:28" x14ac:dyDescent="0.2">
      <c r="A86" s="2"/>
      <c r="B86" s="241" t="s">
        <v>63</v>
      </c>
      <c r="C86" s="74">
        <v>0.6875</v>
      </c>
      <c r="D86" s="67" t="s">
        <v>59</v>
      </c>
      <c r="E86" s="75">
        <v>0.94097222222222221</v>
      </c>
      <c r="F86" s="68">
        <f t="shared" si="37"/>
        <v>0.25347222222222221</v>
      </c>
      <c r="G86" s="67"/>
      <c r="H86" s="67" t="s">
        <v>59</v>
      </c>
      <c r="I86" s="69"/>
      <c r="J86" s="70"/>
      <c r="K86" s="70" t="s">
        <v>59</v>
      </c>
      <c r="L86" s="72"/>
      <c r="M86" s="71"/>
      <c r="N86" s="70" t="s">
        <v>59</v>
      </c>
      <c r="O86" s="70"/>
      <c r="P86" s="71"/>
      <c r="Q86" s="70" t="s">
        <v>59</v>
      </c>
      <c r="R86" s="104"/>
      <c r="S86" s="111">
        <f t="shared" si="38"/>
        <v>0.25347222222222221</v>
      </c>
      <c r="T86" s="112">
        <f t="shared" si="39"/>
        <v>6.083333333333333</v>
      </c>
      <c r="U86" s="88">
        <f t="shared" si="40"/>
        <v>0.74652777777777779</v>
      </c>
      <c r="V86" s="121">
        <f t="shared" si="41"/>
        <v>0</v>
      </c>
      <c r="W86" s="122">
        <f t="shared" si="42"/>
        <v>0.74652777777777779</v>
      </c>
      <c r="X86" s="92"/>
      <c r="Y86" s="155"/>
      <c r="Z86" s="62">
        <f>SUM(($J$13+C86)+($L$13-E77))</f>
        <v>1.6875</v>
      </c>
      <c r="AB86" s="27"/>
    </row>
    <row r="87" spans="1:28" x14ac:dyDescent="0.2">
      <c r="A87" s="2"/>
      <c r="B87" s="143" t="s">
        <v>64</v>
      </c>
      <c r="C87" s="39">
        <v>0.35416666666666669</v>
      </c>
      <c r="D87" s="152" t="s">
        <v>59</v>
      </c>
      <c r="E87" s="155">
        <v>0.89583333333333337</v>
      </c>
      <c r="F87" s="40">
        <f t="shared" si="37"/>
        <v>0.54166666666666674</v>
      </c>
      <c r="G87" s="152">
        <v>0.54166666666666663</v>
      </c>
      <c r="H87" s="152" t="s">
        <v>59</v>
      </c>
      <c r="I87" s="153">
        <v>0.65625</v>
      </c>
      <c r="J87" s="154"/>
      <c r="K87" s="154" t="s">
        <v>59</v>
      </c>
      <c r="L87" s="91"/>
      <c r="M87" s="24"/>
      <c r="N87" s="154" t="s">
        <v>59</v>
      </c>
      <c r="O87" s="154"/>
      <c r="P87" s="24"/>
      <c r="Q87" s="154" t="s">
        <v>59</v>
      </c>
      <c r="R87" s="94"/>
      <c r="S87" s="108">
        <f t="shared" si="38"/>
        <v>0.42708333333333337</v>
      </c>
      <c r="T87" s="109">
        <f t="shared" si="39"/>
        <v>10.25</v>
      </c>
      <c r="U87" s="78">
        <f t="shared" si="40"/>
        <v>0.45833333333333331</v>
      </c>
      <c r="V87" s="100">
        <f t="shared" si="41"/>
        <v>0.11458333333333337</v>
      </c>
      <c r="W87" s="101">
        <f t="shared" si="42"/>
        <v>0.57291666666666674</v>
      </c>
      <c r="X87" s="92"/>
      <c r="Y87" s="155"/>
      <c r="Z87" s="26">
        <f>SUM(($J$13+C87)+($L$13-E86))</f>
        <v>0.41319444444444448</v>
      </c>
      <c r="AB87" s="27"/>
    </row>
    <row r="88" spans="1:28" ht="13.5" thickBot="1" x14ac:dyDescent="0.25">
      <c r="A88" s="2"/>
      <c r="B88" s="144" t="s">
        <v>65</v>
      </c>
      <c r="C88" s="39">
        <v>0.31597222222222221</v>
      </c>
      <c r="D88" s="152" t="s">
        <v>59</v>
      </c>
      <c r="E88" s="155">
        <v>0.88194444444444442</v>
      </c>
      <c r="F88" s="40">
        <f t="shared" si="37"/>
        <v>0.56597222222222221</v>
      </c>
      <c r="G88" s="152">
        <v>0.50347222222222221</v>
      </c>
      <c r="H88" s="152" t="s">
        <v>59</v>
      </c>
      <c r="I88" s="153">
        <v>0.62847222222222221</v>
      </c>
      <c r="J88" s="28"/>
      <c r="K88" s="28" t="s">
        <v>59</v>
      </c>
      <c r="L88" s="90"/>
      <c r="M88" s="118"/>
      <c r="N88" s="28" t="s">
        <v>59</v>
      </c>
      <c r="O88" s="28"/>
      <c r="P88" s="118"/>
      <c r="Q88" s="28" t="s">
        <v>59</v>
      </c>
      <c r="R88" s="93"/>
      <c r="S88" s="108">
        <f t="shared" si="38"/>
        <v>0.44097222222222221</v>
      </c>
      <c r="T88" s="109">
        <f t="shared" si="39"/>
        <v>10.583333333333332</v>
      </c>
      <c r="U88" s="78">
        <f t="shared" si="40"/>
        <v>0.43402777777777779</v>
      </c>
      <c r="V88" s="100">
        <f t="shared" si="41"/>
        <v>0.125</v>
      </c>
      <c r="W88" s="101">
        <f t="shared" si="42"/>
        <v>0.55902777777777779</v>
      </c>
      <c r="X88" s="92"/>
      <c r="Y88" s="3"/>
      <c r="Z88" s="32">
        <f>SUM(($J$13+C88)+($L$13-E87))</f>
        <v>0.42013888888888884</v>
      </c>
      <c r="AB88" s="27"/>
    </row>
    <row r="89" spans="1:28" ht="13.5" thickBot="1" x14ac:dyDescent="0.25">
      <c r="A89" s="2"/>
      <c r="B89" s="2"/>
      <c r="C89" s="12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95">
        <f>SUM(S81:S84,S86:S88)*24</f>
        <v>71.666666666666686</v>
      </c>
      <c r="T89" s="107">
        <f>SUM(T81:T84,T86:T88)</f>
        <v>70.416666666666671</v>
      </c>
      <c r="U89" s="3"/>
      <c r="V89" s="2"/>
      <c r="W89" s="30">
        <f>SUM(W81:W84,W86:W88)*24</f>
        <v>96.333333333333314</v>
      </c>
      <c r="X89" s="31"/>
      <c r="Y89" s="31"/>
      <c r="Z89" s="33"/>
    </row>
    <row r="91" spans="1:28" ht="13.5" thickBot="1" x14ac:dyDescent="0.25">
      <c r="A91" s="2"/>
      <c r="B91" s="2"/>
      <c r="C91" s="47" t="s">
        <v>122</v>
      </c>
      <c r="D91" s="2"/>
      <c r="E91" s="2"/>
      <c r="F91" s="2"/>
      <c r="G91" s="2"/>
      <c r="H91" s="2"/>
      <c r="I91" s="2"/>
      <c r="J91" s="2"/>
      <c r="K91" s="2"/>
      <c r="L91" s="2"/>
      <c r="M91" s="1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8" ht="13.5" hidden="1" thickBot="1" x14ac:dyDescent="0.25">
      <c r="A92" s="2"/>
      <c r="B92" s="2"/>
      <c r="C92" s="2"/>
      <c r="D92" s="2"/>
      <c r="E92" s="2"/>
      <c r="F92" s="2"/>
      <c r="G92" s="2"/>
      <c r="H92" s="2"/>
      <c r="I92" s="2"/>
      <c r="J92" s="18">
        <v>0</v>
      </c>
      <c r="K92" s="2"/>
      <c r="L92" s="18">
        <v>1</v>
      </c>
      <c r="M92" s="1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8" x14ac:dyDescent="0.2">
      <c r="A93" s="2"/>
      <c r="B93" s="48"/>
      <c r="C93" s="148"/>
      <c r="D93" s="49"/>
      <c r="E93" s="19" t="s">
        <v>40</v>
      </c>
      <c r="F93" s="146"/>
      <c r="G93" s="34"/>
      <c r="H93" s="35" t="s">
        <v>41</v>
      </c>
      <c r="I93" s="146"/>
      <c r="J93" s="20"/>
      <c r="K93" s="20" t="s">
        <v>42</v>
      </c>
      <c r="L93" s="116"/>
      <c r="M93" s="117"/>
      <c r="N93" s="20" t="s">
        <v>42</v>
      </c>
      <c r="O93" s="20"/>
      <c r="P93" s="117"/>
      <c r="Q93" s="20" t="s">
        <v>43</v>
      </c>
      <c r="R93" s="20"/>
      <c r="S93" s="21" t="s">
        <v>44</v>
      </c>
      <c r="T93" s="147" t="s">
        <v>45</v>
      </c>
      <c r="U93" s="148"/>
      <c r="V93" s="19" t="s">
        <v>46</v>
      </c>
      <c r="W93" s="147"/>
      <c r="X93" s="5"/>
      <c r="Y93" s="5"/>
      <c r="Z93" s="44" t="s">
        <v>47</v>
      </c>
      <c r="AB93" s="42" t="s">
        <v>33</v>
      </c>
    </row>
    <row r="94" spans="1:28" ht="13.5" thickBot="1" x14ac:dyDescent="0.25">
      <c r="A94" s="2"/>
      <c r="B94" s="50" t="s">
        <v>48</v>
      </c>
      <c r="C94" s="279"/>
      <c r="D94" s="51" t="s">
        <v>49</v>
      </c>
      <c r="E94" s="52"/>
      <c r="F94" s="38" t="s">
        <v>50</v>
      </c>
      <c r="G94" s="36" t="s">
        <v>51</v>
      </c>
      <c r="H94" s="36"/>
      <c r="I94" s="149" t="s">
        <v>51</v>
      </c>
      <c r="J94" s="150" t="s">
        <v>51</v>
      </c>
      <c r="K94" s="23"/>
      <c r="L94" s="23" t="s">
        <v>51</v>
      </c>
      <c r="M94" s="150" t="s">
        <v>51</v>
      </c>
      <c r="N94" s="23"/>
      <c r="O94" s="23" t="s">
        <v>51</v>
      </c>
      <c r="P94" s="150" t="s">
        <v>51</v>
      </c>
      <c r="Q94" s="23"/>
      <c r="R94" s="96" t="s">
        <v>51</v>
      </c>
      <c r="S94" s="97" t="s">
        <v>52</v>
      </c>
      <c r="T94" s="22" t="s">
        <v>53</v>
      </c>
      <c r="U94" s="22" t="s">
        <v>54</v>
      </c>
      <c r="V94" s="98" t="s">
        <v>55</v>
      </c>
      <c r="W94" s="99" t="s">
        <v>56</v>
      </c>
      <c r="X94" s="102"/>
      <c r="Y94" s="151"/>
      <c r="Z94" s="420" t="s">
        <v>57</v>
      </c>
      <c r="AB94" s="43"/>
    </row>
    <row r="95" spans="1:28" x14ac:dyDescent="0.2">
      <c r="A95" s="2"/>
      <c r="B95" s="143" t="s">
        <v>58</v>
      </c>
      <c r="C95" s="45">
        <v>0.2048611111111111</v>
      </c>
      <c r="D95" s="152" t="s">
        <v>59</v>
      </c>
      <c r="E95" s="155">
        <v>0.94097222222222221</v>
      </c>
      <c r="F95" s="40">
        <f t="shared" ref="F95:F102" si="44">(E95-C95)</f>
        <v>0.73611111111111116</v>
      </c>
      <c r="G95" s="152">
        <v>0.40625</v>
      </c>
      <c r="H95" s="152" t="s">
        <v>59</v>
      </c>
      <c r="I95" s="153">
        <v>0.69791666666666663</v>
      </c>
      <c r="J95" s="154"/>
      <c r="K95" s="154" t="s">
        <v>59</v>
      </c>
      <c r="L95" s="90"/>
      <c r="M95" s="118"/>
      <c r="N95" s="154" t="s">
        <v>59</v>
      </c>
      <c r="O95" s="154"/>
      <c r="P95" s="24"/>
      <c r="Q95" s="154" t="s">
        <v>59</v>
      </c>
      <c r="R95" s="94"/>
      <c r="S95" s="108">
        <f t="shared" ref="S95:S102" si="45">(F95-((I95-G95)))</f>
        <v>0.44444444444444453</v>
      </c>
      <c r="T95" s="109">
        <f t="shared" ref="T95:T102" si="46">(F95-((I95-G95)+(L95-J95)+(O95-M95)+(R95-P95)))*24</f>
        <v>10.666666666666668</v>
      </c>
      <c r="U95" s="78">
        <f t="shared" ref="U95:U102" si="47">(($J$13+C95)+($L$13-E95))</f>
        <v>0.2638888888888889</v>
      </c>
      <c r="V95" s="100">
        <f t="shared" ref="V95:V102" si="48">(I95-G95)</f>
        <v>0.29166666666666663</v>
      </c>
      <c r="W95" s="101">
        <f t="shared" ref="W95:W102" si="49">(V95+U95)</f>
        <v>0.55555555555555558</v>
      </c>
      <c r="X95" s="92"/>
      <c r="Y95" s="155"/>
      <c r="Z95" s="26">
        <f>SUM(($J$13+C95)+($L$13-E102))</f>
        <v>0.31597222222222227</v>
      </c>
      <c r="AB95" s="27"/>
    </row>
    <row r="96" spans="1:28" x14ac:dyDescent="0.2">
      <c r="A96" s="2"/>
      <c r="B96" s="143" t="s">
        <v>60</v>
      </c>
      <c r="C96" s="45">
        <v>0.36458333333333331</v>
      </c>
      <c r="D96" s="152" t="s">
        <v>59</v>
      </c>
      <c r="E96" s="155">
        <v>0.95486111111111116</v>
      </c>
      <c r="F96" s="40">
        <f t="shared" si="44"/>
        <v>0.5902777777777779</v>
      </c>
      <c r="G96" s="152">
        <v>0.51736111111111116</v>
      </c>
      <c r="H96" s="152" t="s">
        <v>59</v>
      </c>
      <c r="I96" s="153">
        <v>0.58333333333333337</v>
      </c>
      <c r="J96" s="28"/>
      <c r="K96" s="154" t="s">
        <v>59</v>
      </c>
      <c r="L96" s="90"/>
      <c r="M96" s="158"/>
      <c r="N96" s="154" t="s">
        <v>59</v>
      </c>
      <c r="O96" s="28"/>
      <c r="P96" s="24"/>
      <c r="Q96" s="154" t="s">
        <v>59</v>
      </c>
      <c r="R96" s="94"/>
      <c r="S96" s="108">
        <f t="shared" si="45"/>
        <v>0.52430555555555569</v>
      </c>
      <c r="T96" s="109">
        <f t="shared" si="46"/>
        <v>12.583333333333336</v>
      </c>
      <c r="U96" s="78">
        <f t="shared" si="47"/>
        <v>0.40972222222222215</v>
      </c>
      <c r="V96" s="100">
        <f t="shared" si="48"/>
        <v>6.597222222222221E-2</v>
      </c>
      <c r="W96" s="101">
        <f t="shared" si="49"/>
        <v>0.47569444444444436</v>
      </c>
      <c r="X96" s="92"/>
      <c r="Y96" s="155"/>
      <c r="Z96" s="26">
        <f>SUM(($J$13+C96)+($L$13-E95))</f>
        <v>0.4236111111111111</v>
      </c>
      <c r="AB96" s="27"/>
    </row>
    <row r="97" spans="1:28" x14ac:dyDescent="0.2">
      <c r="A97" s="2"/>
      <c r="B97" s="144" t="s">
        <v>61</v>
      </c>
      <c r="C97" s="45">
        <v>0.33680555555555558</v>
      </c>
      <c r="D97" s="152" t="s">
        <v>59</v>
      </c>
      <c r="E97" s="155">
        <v>0.94097222222222221</v>
      </c>
      <c r="F97" s="40">
        <f t="shared" si="44"/>
        <v>0.60416666666666663</v>
      </c>
      <c r="G97" s="152">
        <v>0.51736111111111116</v>
      </c>
      <c r="H97" s="152" t="s">
        <v>59</v>
      </c>
      <c r="I97" s="153">
        <v>0.59375</v>
      </c>
      <c r="J97" s="28"/>
      <c r="K97" s="154" t="s">
        <v>59</v>
      </c>
      <c r="L97" s="90"/>
      <c r="M97" s="118">
        <v>0.75</v>
      </c>
      <c r="N97" s="154" t="s">
        <v>59</v>
      </c>
      <c r="O97" s="28">
        <v>0.80208333333333337</v>
      </c>
      <c r="P97" s="118"/>
      <c r="Q97" s="28" t="s">
        <v>59</v>
      </c>
      <c r="R97" s="94"/>
      <c r="S97" s="108">
        <f t="shared" si="45"/>
        <v>0.52777777777777779</v>
      </c>
      <c r="T97" s="109">
        <f t="shared" si="46"/>
        <v>11.416666666666666</v>
      </c>
      <c r="U97" s="78">
        <f t="shared" si="47"/>
        <v>0.39583333333333337</v>
      </c>
      <c r="V97" s="100">
        <f t="shared" si="48"/>
        <v>7.638888888888884E-2</v>
      </c>
      <c r="W97" s="101">
        <f t="shared" si="49"/>
        <v>0.47222222222222221</v>
      </c>
      <c r="X97" s="92"/>
      <c r="Y97" s="155"/>
      <c r="Z97" s="26">
        <f>SUM(($J$13+C97)+($L$13-E96))</f>
        <v>0.38194444444444442</v>
      </c>
      <c r="AB97" s="27"/>
    </row>
    <row r="98" spans="1:28" x14ac:dyDescent="0.2">
      <c r="A98" s="2"/>
      <c r="B98" s="144" t="s">
        <v>62</v>
      </c>
      <c r="C98" s="45">
        <v>0.57291666666666663</v>
      </c>
      <c r="D98" s="152" t="s">
        <v>59</v>
      </c>
      <c r="E98" s="155">
        <v>0.95486111111111116</v>
      </c>
      <c r="F98" s="40">
        <f t="shared" si="44"/>
        <v>0.38194444444444453</v>
      </c>
      <c r="G98" s="152"/>
      <c r="H98" s="152" t="s">
        <v>59</v>
      </c>
      <c r="I98" s="153"/>
      <c r="J98" s="28"/>
      <c r="K98" s="154" t="s">
        <v>59</v>
      </c>
      <c r="L98" s="90"/>
      <c r="M98" s="118"/>
      <c r="N98" s="154" t="s">
        <v>59</v>
      </c>
      <c r="O98" s="28"/>
      <c r="P98" s="118"/>
      <c r="Q98" s="28" t="s">
        <v>59</v>
      </c>
      <c r="R98" s="94"/>
      <c r="S98" s="108">
        <f t="shared" si="45"/>
        <v>0.38194444444444453</v>
      </c>
      <c r="T98" s="109">
        <f t="shared" si="46"/>
        <v>9.1666666666666679</v>
      </c>
      <c r="U98" s="78">
        <f t="shared" si="47"/>
        <v>0.61805555555555547</v>
      </c>
      <c r="V98" s="100">
        <f t="shared" si="48"/>
        <v>0</v>
      </c>
      <c r="W98" s="101">
        <f t="shared" si="49"/>
        <v>0.61805555555555547</v>
      </c>
      <c r="X98" s="92"/>
      <c r="Y98" s="155"/>
      <c r="Z98" s="26">
        <f>SUM(($J$13+C98)+($L$13-E97))</f>
        <v>0.63194444444444442</v>
      </c>
      <c r="AB98" s="27"/>
    </row>
    <row r="99" spans="1:28" ht="13.5" thickBot="1" x14ac:dyDescent="0.25">
      <c r="A99" s="2"/>
      <c r="B99" s="242" t="s">
        <v>63</v>
      </c>
      <c r="C99" s="421">
        <v>0.2638888888888889</v>
      </c>
      <c r="D99" s="422" t="s">
        <v>59</v>
      </c>
      <c r="E99" s="423">
        <v>0.51736111111111116</v>
      </c>
      <c r="F99" s="424">
        <f t="shared" si="44"/>
        <v>0.25347222222222227</v>
      </c>
      <c r="G99" s="422"/>
      <c r="H99" s="422" t="s">
        <v>59</v>
      </c>
      <c r="I99" s="425"/>
      <c r="J99" s="85"/>
      <c r="K99" s="426" t="s">
        <v>59</v>
      </c>
      <c r="L99" s="87"/>
      <c r="M99" s="86"/>
      <c r="N99" s="426" t="s">
        <v>59</v>
      </c>
      <c r="O99" s="85"/>
      <c r="P99" s="86"/>
      <c r="Q99" s="85" t="s">
        <v>59</v>
      </c>
      <c r="R99" s="103"/>
      <c r="S99" s="110">
        <f t="shared" si="45"/>
        <v>0.25347222222222227</v>
      </c>
      <c r="T99" s="113">
        <f t="shared" si="46"/>
        <v>6.0833333333333339</v>
      </c>
      <c r="U99" s="427">
        <f t="shared" si="47"/>
        <v>0.74652777777777768</v>
      </c>
      <c r="V99" s="119">
        <f t="shared" si="48"/>
        <v>0</v>
      </c>
      <c r="W99" s="120">
        <f t="shared" si="49"/>
        <v>0.74652777777777768</v>
      </c>
      <c r="X99" s="92"/>
      <c r="Y99" s="155"/>
      <c r="Z99" s="61">
        <f>SUM(($J$13+C99)+($L$13-E98))</f>
        <v>0.30902777777777773</v>
      </c>
      <c r="AB99" s="27"/>
    </row>
    <row r="100" spans="1:28" x14ac:dyDescent="0.2">
      <c r="A100" s="2"/>
      <c r="B100" s="241" t="s">
        <v>63</v>
      </c>
      <c r="C100" s="74">
        <v>0.6875</v>
      </c>
      <c r="D100" s="67" t="s">
        <v>59</v>
      </c>
      <c r="E100" s="75">
        <v>0.94097222222222221</v>
      </c>
      <c r="F100" s="68">
        <f t="shared" si="44"/>
        <v>0.25347222222222221</v>
      </c>
      <c r="G100" s="67"/>
      <c r="H100" s="67" t="s">
        <v>59</v>
      </c>
      <c r="I100" s="69"/>
      <c r="J100" s="70"/>
      <c r="K100" s="70" t="s">
        <v>59</v>
      </c>
      <c r="L100" s="72"/>
      <c r="M100" s="71"/>
      <c r="N100" s="70" t="s">
        <v>59</v>
      </c>
      <c r="O100" s="70"/>
      <c r="P100" s="71"/>
      <c r="Q100" s="70" t="s">
        <v>59</v>
      </c>
      <c r="R100" s="104"/>
      <c r="S100" s="111">
        <f t="shared" si="45"/>
        <v>0.25347222222222221</v>
      </c>
      <c r="T100" s="112">
        <f t="shared" si="46"/>
        <v>6.083333333333333</v>
      </c>
      <c r="U100" s="88">
        <f t="shared" si="47"/>
        <v>0.74652777777777779</v>
      </c>
      <c r="V100" s="121">
        <f t="shared" si="48"/>
        <v>0</v>
      </c>
      <c r="W100" s="122">
        <f t="shared" si="49"/>
        <v>0.74652777777777779</v>
      </c>
      <c r="X100" s="92"/>
      <c r="Y100" s="155"/>
      <c r="Z100" s="62">
        <f>SUM(($J$13+C100)+($L$13-E91))</f>
        <v>1.6875</v>
      </c>
      <c r="AB100" s="27"/>
    </row>
    <row r="101" spans="1:28" x14ac:dyDescent="0.2">
      <c r="A101" s="2"/>
      <c r="B101" s="143" t="s">
        <v>64</v>
      </c>
      <c r="C101" s="39">
        <v>0.35416666666666669</v>
      </c>
      <c r="D101" s="152" t="s">
        <v>59</v>
      </c>
      <c r="E101" s="155">
        <v>0.89583333333333337</v>
      </c>
      <c r="F101" s="40">
        <f t="shared" si="44"/>
        <v>0.54166666666666674</v>
      </c>
      <c r="G101" s="152">
        <v>0.54166666666666663</v>
      </c>
      <c r="H101" s="152" t="s">
        <v>59</v>
      </c>
      <c r="I101" s="153">
        <v>0.65625</v>
      </c>
      <c r="J101" s="154"/>
      <c r="K101" s="154" t="s">
        <v>59</v>
      </c>
      <c r="L101" s="91"/>
      <c r="M101" s="24"/>
      <c r="N101" s="154" t="s">
        <v>59</v>
      </c>
      <c r="O101" s="154"/>
      <c r="P101" s="24"/>
      <c r="Q101" s="154" t="s">
        <v>59</v>
      </c>
      <c r="R101" s="94"/>
      <c r="S101" s="108">
        <f t="shared" si="45"/>
        <v>0.42708333333333337</v>
      </c>
      <c r="T101" s="109">
        <f t="shared" si="46"/>
        <v>10.25</v>
      </c>
      <c r="U101" s="78">
        <f t="shared" si="47"/>
        <v>0.45833333333333331</v>
      </c>
      <c r="V101" s="100">
        <f t="shared" si="48"/>
        <v>0.11458333333333337</v>
      </c>
      <c r="W101" s="101">
        <f t="shared" si="49"/>
        <v>0.57291666666666674</v>
      </c>
      <c r="X101" s="92"/>
      <c r="Y101" s="155"/>
      <c r="Z101" s="26">
        <f>SUM(($J$13+C101)+($L$13-E100))</f>
        <v>0.41319444444444448</v>
      </c>
      <c r="AB101" s="27"/>
    </row>
    <row r="102" spans="1:28" ht="13.5" thickBot="1" x14ac:dyDescent="0.25">
      <c r="A102" s="2"/>
      <c r="B102" s="144" t="s">
        <v>65</v>
      </c>
      <c r="C102" s="39">
        <v>0.31597222222222221</v>
      </c>
      <c r="D102" s="152" t="s">
        <v>59</v>
      </c>
      <c r="E102" s="155">
        <v>0.88888888888888884</v>
      </c>
      <c r="F102" s="40">
        <f t="shared" si="44"/>
        <v>0.57291666666666663</v>
      </c>
      <c r="G102" s="152">
        <v>0.50347222222222221</v>
      </c>
      <c r="H102" s="152" t="s">
        <v>59</v>
      </c>
      <c r="I102" s="153">
        <v>0.62847222222222221</v>
      </c>
      <c r="J102" s="28"/>
      <c r="K102" s="28" t="s">
        <v>59</v>
      </c>
      <c r="L102" s="90"/>
      <c r="M102" s="118"/>
      <c r="N102" s="28" t="s">
        <v>59</v>
      </c>
      <c r="O102" s="28"/>
      <c r="P102" s="118"/>
      <c r="Q102" s="28" t="s">
        <v>59</v>
      </c>
      <c r="R102" s="93"/>
      <c r="S102" s="108">
        <f t="shared" si="45"/>
        <v>0.44791666666666663</v>
      </c>
      <c r="T102" s="109">
        <f t="shared" si="46"/>
        <v>10.75</v>
      </c>
      <c r="U102" s="78">
        <f t="shared" si="47"/>
        <v>0.42708333333333337</v>
      </c>
      <c r="V102" s="100">
        <f t="shared" si="48"/>
        <v>0.125</v>
      </c>
      <c r="W102" s="101">
        <f t="shared" si="49"/>
        <v>0.55208333333333337</v>
      </c>
      <c r="X102" s="92"/>
      <c r="Y102" s="3"/>
      <c r="Z102" s="32">
        <f>SUM(($J$13+C102)+($L$13-E101))</f>
        <v>0.42013888888888884</v>
      </c>
      <c r="AB102" s="27"/>
    </row>
    <row r="103" spans="1:28" ht="13.5" thickBot="1" x14ac:dyDescent="0.25">
      <c r="A103" s="2"/>
      <c r="B103" s="2"/>
      <c r="C103" s="12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95">
        <f>SUM(S95:S98,S100:S102)*24</f>
        <v>72.166666666666686</v>
      </c>
      <c r="T103" s="107">
        <f>SUM(T95:T98,T100:T102)</f>
        <v>70.916666666666686</v>
      </c>
      <c r="U103" s="3"/>
      <c r="V103" s="2"/>
      <c r="W103" s="30">
        <f>SUM(W95:W98,W100:W102)*24</f>
        <v>95.833333333333343</v>
      </c>
      <c r="X103" s="31"/>
      <c r="Y103" s="31"/>
      <c r="Z103" s="33"/>
    </row>
    <row r="105" spans="1:28" x14ac:dyDescent="0.2">
      <c r="A105" s="2"/>
      <c r="B105" s="80" t="s">
        <v>113</v>
      </c>
      <c r="C105" s="81">
        <v>0.21875</v>
      </c>
      <c r="D105" s="54" t="s">
        <v>59</v>
      </c>
      <c r="E105" s="54">
        <v>0.78125</v>
      </c>
      <c r="F105" s="55">
        <f>(E105-C105)</f>
        <v>0.5625</v>
      </c>
      <c r="G105" s="54">
        <v>0.51736111111111116</v>
      </c>
      <c r="H105" s="54" t="s">
        <v>59</v>
      </c>
      <c r="I105" s="56">
        <v>0.59375</v>
      </c>
      <c r="J105" s="57"/>
      <c r="K105" s="57" t="s">
        <v>59</v>
      </c>
      <c r="L105" s="59"/>
      <c r="M105" s="183"/>
      <c r="N105" s="177" t="s">
        <v>59</v>
      </c>
      <c r="O105" s="177"/>
      <c r="P105" s="58"/>
      <c r="Q105" s="57" t="s">
        <v>59</v>
      </c>
      <c r="R105" s="94"/>
      <c r="S105" s="108">
        <f>(F105-((I105-G105)))</f>
        <v>0.48611111111111116</v>
      </c>
      <c r="T105" s="115">
        <f>(F105-((I105-G105)+(L105-J105)+(O105-M105)+(R105-P105)))*24</f>
        <v>11.666666666666668</v>
      </c>
      <c r="U105" s="83">
        <f>(($J$13+C105)+($L$13-E105))</f>
        <v>0.4375</v>
      </c>
      <c r="V105" s="100">
        <f>(I105-G105)</f>
        <v>7.638888888888884E-2</v>
      </c>
      <c r="W105" s="101">
        <f>(V105+U105)</f>
        <v>0.51388888888888884</v>
      </c>
      <c r="X105" s="92"/>
      <c r="Y105" s="155"/>
      <c r="Z105" s="26">
        <f>SUM(($J$13+C105)+($L$13-E42))</f>
        <v>0.27777777777777779</v>
      </c>
      <c r="AB105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2" manualBreakCount="2">
    <brk id="35" max="27" man="1"/>
    <brk id="76" max="27" man="1"/>
  </rowBreaks>
  <ignoredErrors>
    <ignoredError sqref="Z5 T5" numberStoredAsText="1"/>
    <ignoredError sqref="Z21 Z45 Z70 Z10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838B-4E20-4C21-8995-3F33F328D9BC}">
  <sheetPr>
    <pageSetUpPr fitToPage="1"/>
  </sheetPr>
  <dimension ref="A1:AB29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123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124</v>
      </c>
      <c r="P5" s="3"/>
      <c r="Q5" s="2"/>
      <c r="R5" s="63" t="s">
        <v>25</v>
      </c>
      <c r="S5" s="64"/>
      <c r="T5" s="76" t="s">
        <v>125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SUM(($J$13+C16)+($L$13-E22))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>SUM(($J$13+C21)+($L$13-E12))</f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6" spans="1:28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180" t="s">
        <v>126</v>
      </c>
      <c r="C27" s="81">
        <v>0.2951388888888889</v>
      </c>
      <c r="D27" s="54" t="s">
        <v>59</v>
      </c>
      <c r="E27" s="82">
        <v>0.92361111111111116</v>
      </c>
      <c r="F27" s="55">
        <f t="shared" ref="F27:F29" si="7">(E27-C27)</f>
        <v>0.62847222222222232</v>
      </c>
      <c r="G27" s="54">
        <v>0.49652777777777779</v>
      </c>
      <c r="H27" s="54" t="s">
        <v>59</v>
      </c>
      <c r="I27" s="56">
        <v>0.54166666666666663</v>
      </c>
      <c r="J27" s="57"/>
      <c r="K27" s="57" t="s">
        <v>59</v>
      </c>
      <c r="L27" s="59"/>
      <c r="M27" s="183"/>
      <c r="N27" s="57" t="s">
        <v>59</v>
      </c>
      <c r="O27" s="57"/>
      <c r="P27" s="58"/>
      <c r="Q27" s="57" t="s">
        <v>59</v>
      </c>
      <c r="R27" s="94"/>
      <c r="S27" s="108">
        <f t="shared" ref="S27:S29" si="8">(F27-((I27-G27)))</f>
        <v>0.58333333333333348</v>
      </c>
      <c r="T27" s="115">
        <f t="shared" ref="T27:T29" si="9">(F27-((I27-G27)+(L27-J27)+(O27-M27)+(R27-P27)))*24</f>
        <v>14.000000000000004</v>
      </c>
      <c r="U27" s="83">
        <f t="shared" ref="U27:U29" si="10">(($J$13+C27)+($L$13-E27))</f>
        <v>0.37152777777777773</v>
      </c>
      <c r="V27" s="100">
        <f t="shared" ref="V27:V29" si="11">(I27-G27)</f>
        <v>4.513888888888884E-2</v>
      </c>
      <c r="W27" s="101">
        <f t="shared" ref="W27:W29" si="12">(V27+U27)</f>
        <v>0.41666666666666657</v>
      </c>
      <c r="X27" s="92"/>
      <c r="Y27" s="155"/>
      <c r="Z27" s="26">
        <v>0.37152777777777779</v>
      </c>
      <c r="AB27" s="27"/>
    </row>
    <row r="28" spans="1:28" x14ac:dyDescent="0.2">
      <c r="A28" s="2"/>
      <c r="B28" s="141" t="s">
        <v>127</v>
      </c>
      <c r="C28" s="39">
        <v>0.33680555555555558</v>
      </c>
      <c r="D28" s="152" t="s">
        <v>59</v>
      </c>
      <c r="E28" s="152">
        <v>0.85416666666666663</v>
      </c>
      <c r="F28" s="40">
        <f t="shared" ref="F28" si="13">(E28-C28)</f>
        <v>0.51736111111111105</v>
      </c>
      <c r="G28" s="152"/>
      <c r="H28" s="152" t="s">
        <v>59</v>
      </c>
      <c r="I28" s="153"/>
      <c r="J28" s="28"/>
      <c r="K28" s="154" t="s">
        <v>59</v>
      </c>
      <c r="L28" s="90"/>
      <c r="M28" s="118"/>
      <c r="N28" s="57" t="s">
        <v>59</v>
      </c>
      <c r="O28" s="28"/>
      <c r="P28" s="118"/>
      <c r="Q28" s="28" t="s">
        <v>59</v>
      </c>
      <c r="R28" s="94"/>
      <c r="S28" s="108">
        <f t="shared" ref="S28" si="14">(F28-((I28-G28)))</f>
        <v>0.51736111111111105</v>
      </c>
      <c r="T28" s="109">
        <f t="shared" ref="T28" si="15">(F28-((I28-G28)+(L28-J28)+(O28-M28)+(R28-P28)))*24</f>
        <v>12.416666666666664</v>
      </c>
      <c r="U28" s="78">
        <f t="shared" ref="U28" si="16">(($J$13+C28)+($L$13-E28))</f>
        <v>0.48263888888888895</v>
      </c>
      <c r="V28" s="100">
        <f t="shared" ref="V28" si="17">(I28-G28)</f>
        <v>0</v>
      </c>
      <c r="W28" s="101">
        <f t="shared" ref="W28" si="18">(V28+U28)</f>
        <v>0.48263888888888895</v>
      </c>
      <c r="X28" s="92"/>
      <c r="Y28" s="155"/>
      <c r="Z28" s="26">
        <f>SUM(($J$13+C28)+($L$13-E27))</f>
        <v>0.41319444444444442</v>
      </c>
      <c r="AB28" s="27"/>
    </row>
    <row r="29" spans="1:28" x14ac:dyDescent="0.2">
      <c r="A29" s="2"/>
      <c r="B29" s="141" t="s">
        <v>128</v>
      </c>
      <c r="C29" s="39">
        <v>0.36458333333333331</v>
      </c>
      <c r="D29" s="152" t="s">
        <v>59</v>
      </c>
      <c r="E29" s="152">
        <v>0.50347222222222221</v>
      </c>
      <c r="F29" s="40">
        <f t="shared" si="7"/>
        <v>0.1388888888888889</v>
      </c>
      <c r="G29" s="152"/>
      <c r="H29" s="152" t="s">
        <v>59</v>
      </c>
      <c r="I29" s="153"/>
      <c r="J29" s="28"/>
      <c r="K29" s="154" t="s">
        <v>59</v>
      </c>
      <c r="L29" s="90"/>
      <c r="M29" s="118"/>
      <c r="N29" s="57" t="s">
        <v>59</v>
      </c>
      <c r="O29" s="28"/>
      <c r="P29" s="118"/>
      <c r="Q29" s="28" t="s">
        <v>59</v>
      </c>
      <c r="R29" s="94"/>
      <c r="S29" s="108">
        <f t="shared" si="8"/>
        <v>0.1388888888888889</v>
      </c>
      <c r="T29" s="109">
        <f t="shared" si="9"/>
        <v>3.3333333333333335</v>
      </c>
      <c r="U29" s="78">
        <f t="shared" si="10"/>
        <v>0.86111111111111116</v>
      </c>
      <c r="V29" s="100">
        <f t="shared" si="11"/>
        <v>0</v>
      </c>
      <c r="W29" s="101">
        <f t="shared" si="12"/>
        <v>0.86111111111111116</v>
      </c>
      <c r="X29" s="92"/>
      <c r="Y29" s="155"/>
      <c r="Z29" s="26">
        <f>SUM(($J$13+C29)+($L$13-E28))</f>
        <v>0.51041666666666674</v>
      </c>
      <c r="AB29" s="27"/>
    </row>
  </sheetData>
  <conditionalFormatting sqref="C18:E18">
    <cfRule type="timePeriod" dxfId="1" priority="14" timePeriod="yesterday">
      <formula>FLOOR(C18,1)=TODAY()-1</formula>
    </cfRule>
  </conditionalFormatting>
  <conditionalFormatting sqref="C28:E29">
    <cfRule type="timePeriod" dxfId="0" priority="1" timePeriod="yesterday">
      <formula>FLOOR(C28,1)=TODAY()-1</formula>
    </cfRule>
  </conditionalFormatting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  <ignoredError sqref="Z21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33AD-10A5-4D5F-90C6-31C98453DA8D}">
  <sheetPr>
    <pageSetUpPr fitToPage="1"/>
  </sheetPr>
  <dimension ref="A1:AB46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129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130</v>
      </c>
      <c r="P5" s="3"/>
      <c r="Q5" s="2"/>
      <c r="R5" s="63" t="s">
        <v>25</v>
      </c>
      <c r="S5" s="64"/>
      <c r="T5" s="76" t="s">
        <v>131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75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>
        <v>0.22916666666666666</v>
      </c>
      <c r="D16" s="152" t="s">
        <v>59</v>
      </c>
      <c r="E16" s="155">
        <v>0.89236111111111116</v>
      </c>
      <c r="F16" s="40">
        <f t="shared" ref="F16:F22" si="0">(E16-C16)</f>
        <v>0.66319444444444453</v>
      </c>
      <c r="G16" s="152">
        <v>0.4375</v>
      </c>
      <c r="H16" s="152" t="s">
        <v>59</v>
      </c>
      <c r="I16" s="153">
        <v>0.53819444444444442</v>
      </c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0.56250000000000011</v>
      </c>
      <c r="T16" s="109">
        <f t="shared" ref="T16:T22" si="2">(F16-((I16-G16)+(L16-J16)+(O16-M16)+(R16-P16)))*24</f>
        <v>13.500000000000004</v>
      </c>
      <c r="U16" s="78">
        <f t="shared" ref="U16:U22" si="3">(($J$13+C16)+($L$13-E16))</f>
        <v>0.33680555555555547</v>
      </c>
      <c r="V16" s="100">
        <f t="shared" ref="V16:V22" si="4">(I16-G16)</f>
        <v>0.10069444444444442</v>
      </c>
      <c r="W16" s="101">
        <f t="shared" ref="W16:W22" si="5">(V16+U16)</f>
        <v>0.43749999999999989</v>
      </c>
      <c r="X16" s="92"/>
      <c r="Y16" s="155"/>
      <c r="Z16" s="26">
        <f>SUM(($J$13+C16)+($L$13-E22))</f>
        <v>0.42361111111111105</v>
      </c>
      <c r="AB16" s="27"/>
    </row>
    <row r="17" spans="1:28" x14ac:dyDescent="0.2">
      <c r="A17" s="2"/>
      <c r="B17" s="143" t="s">
        <v>60</v>
      </c>
      <c r="C17" s="45">
        <v>0.25</v>
      </c>
      <c r="D17" s="152" t="s">
        <v>59</v>
      </c>
      <c r="E17" s="155">
        <v>0.82986111111111116</v>
      </c>
      <c r="F17" s="40">
        <f t="shared" si="0"/>
        <v>0.57986111111111116</v>
      </c>
      <c r="G17" s="152">
        <v>0.36458333333333331</v>
      </c>
      <c r="H17" s="152" t="s">
        <v>59</v>
      </c>
      <c r="I17" s="153">
        <v>0.52083333333333337</v>
      </c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0.4236111111111111</v>
      </c>
      <c r="T17" s="109">
        <f t="shared" si="2"/>
        <v>10.166666666666666</v>
      </c>
      <c r="U17" s="78">
        <f t="shared" si="3"/>
        <v>0.42013888888888884</v>
      </c>
      <c r="V17" s="100">
        <f t="shared" si="4"/>
        <v>0.15625000000000006</v>
      </c>
      <c r="W17" s="101">
        <f t="shared" si="5"/>
        <v>0.57638888888888884</v>
      </c>
      <c r="X17" s="92"/>
      <c r="Y17" s="155"/>
      <c r="Z17" s="26">
        <f t="shared" ref="Z17:Z22" si="6">SUM(($J$13+C17)+($L$13-E16))</f>
        <v>0.35763888888888884</v>
      </c>
      <c r="AB17" s="27"/>
    </row>
    <row r="18" spans="1:28" x14ac:dyDescent="0.2">
      <c r="A18" s="2"/>
      <c r="B18" s="144" t="s">
        <v>61</v>
      </c>
      <c r="C18" s="45">
        <v>0.22916666666666666</v>
      </c>
      <c r="D18" s="152" t="s">
        <v>59</v>
      </c>
      <c r="E18" s="155">
        <v>0.89236111111111116</v>
      </c>
      <c r="F18" s="40">
        <f t="shared" si="0"/>
        <v>0.66319444444444453</v>
      </c>
      <c r="G18" s="152">
        <v>0.4375</v>
      </c>
      <c r="H18" s="152" t="s">
        <v>59</v>
      </c>
      <c r="I18" s="153">
        <v>0.53819444444444442</v>
      </c>
      <c r="J18" s="28"/>
      <c r="K18" s="154" t="s">
        <v>59</v>
      </c>
      <c r="L18" s="90"/>
      <c r="M18" s="158"/>
      <c r="N18" s="157" t="s">
        <v>59</v>
      </c>
      <c r="O18" s="89"/>
      <c r="P18" s="118"/>
      <c r="Q18" s="28" t="s">
        <v>59</v>
      </c>
      <c r="R18" s="94"/>
      <c r="S18" s="108">
        <f t="shared" si="1"/>
        <v>0.56250000000000011</v>
      </c>
      <c r="T18" s="109">
        <f t="shared" si="2"/>
        <v>13.500000000000004</v>
      </c>
      <c r="U18" s="78">
        <f t="shared" si="3"/>
        <v>0.33680555555555547</v>
      </c>
      <c r="V18" s="100">
        <f t="shared" si="4"/>
        <v>0.10069444444444442</v>
      </c>
      <c r="W18" s="101">
        <f t="shared" si="5"/>
        <v>0.43749999999999989</v>
      </c>
      <c r="X18" s="92"/>
      <c r="Y18" s="155"/>
      <c r="Z18" s="26">
        <f t="shared" si="6"/>
        <v>0.39930555555555547</v>
      </c>
      <c r="AB18" s="27"/>
    </row>
    <row r="19" spans="1:28" x14ac:dyDescent="0.2">
      <c r="A19" s="2"/>
      <c r="B19" s="144" t="s">
        <v>62</v>
      </c>
      <c r="C19" s="45">
        <v>0.25</v>
      </c>
      <c r="D19" s="152" t="s">
        <v>59</v>
      </c>
      <c r="E19" s="155">
        <v>0.82986111111111116</v>
      </c>
      <c r="F19" s="40">
        <f t="shared" si="0"/>
        <v>0.57986111111111116</v>
      </c>
      <c r="G19" s="152">
        <v>0.36458333333333331</v>
      </c>
      <c r="H19" s="152" t="s">
        <v>59</v>
      </c>
      <c r="I19" s="153">
        <v>0.52083333333333337</v>
      </c>
      <c r="J19" s="28"/>
      <c r="K19" s="154" t="s">
        <v>59</v>
      </c>
      <c r="L19" s="90"/>
      <c r="M19" s="158"/>
      <c r="N19" s="157" t="s">
        <v>59</v>
      </c>
      <c r="O19" s="89"/>
      <c r="P19" s="118"/>
      <c r="Q19" s="28" t="s">
        <v>59</v>
      </c>
      <c r="R19" s="94"/>
      <c r="S19" s="108">
        <f t="shared" si="1"/>
        <v>0.4236111111111111</v>
      </c>
      <c r="T19" s="109">
        <f t="shared" si="2"/>
        <v>10.166666666666666</v>
      </c>
      <c r="U19" s="78">
        <f t="shared" si="3"/>
        <v>0.42013888888888884</v>
      </c>
      <c r="V19" s="100">
        <f t="shared" si="4"/>
        <v>0.15625000000000006</v>
      </c>
      <c r="W19" s="101">
        <f t="shared" si="5"/>
        <v>0.57638888888888884</v>
      </c>
      <c r="X19" s="92"/>
      <c r="Y19" s="155"/>
      <c r="Z19" s="26">
        <f t="shared" si="6"/>
        <v>0.35763888888888884</v>
      </c>
      <c r="AB19" s="27"/>
    </row>
    <row r="20" spans="1:28" x14ac:dyDescent="0.2">
      <c r="A20" s="2"/>
      <c r="B20" s="144" t="s">
        <v>63</v>
      </c>
      <c r="C20" s="45">
        <v>0.22916666666666666</v>
      </c>
      <c r="D20" s="152" t="s">
        <v>59</v>
      </c>
      <c r="E20" s="155">
        <v>0.84375</v>
      </c>
      <c r="F20" s="40">
        <f t="shared" si="0"/>
        <v>0.61458333333333337</v>
      </c>
      <c r="G20" s="152">
        <v>0.46875</v>
      </c>
      <c r="H20" s="152" t="s">
        <v>59</v>
      </c>
      <c r="I20" s="153">
        <v>0.52083333333333337</v>
      </c>
      <c r="J20" s="28"/>
      <c r="K20" s="154" t="s">
        <v>59</v>
      </c>
      <c r="L20" s="90"/>
      <c r="M20" s="118"/>
      <c r="N20" s="154" t="s">
        <v>59</v>
      </c>
      <c r="O20" s="28"/>
      <c r="P20" s="118">
        <v>0.70833333333333337</v>
      </c>
      <c r="Q20" s="28" t="s">
        <v>59</v>
      </c>
      <c r="R20" s="94">
        <v>0.72916666666666663</v>
      </c>
      <c r="S20" s="108">
        <f t="shared" si="1"/>
        <v>0.5625</v>
      </c>
      <c r="T20" s="109">
        <f t="shared" si="2"/>
        <v>13.000000000000002</v>
      </c>
      <c r="U20" s="78">
        <f t="shared" si="3"/>
        <v>0.38541666666666663</v>
      </c>
      <c r="V20" s="100">
        <f t="shared" si="4"/>
        <v>5.208333333333337E-2</v>
      </c>
      <c r="W20" s="101">
        <f t="shared" si="5"/>
        <v>0.4375</v>
      </c>
      <c r="X20" s="92"/>
      <c r="Y20" s="155"/>
      <c r="Z20" s="26">
        <f t="shared" si="6"/>
        <v>0.39930555555555547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v>0</v>
      </c>
      <c r="AB21" s="27"/>
    </row>
    <row r="22" spans="1:28" ht="13.5" thickBot="1" x14ac:dyDescent="0.25">
      <c r="A22" s="2"/>
      <c r="B22" s="144" t="s">
        <v>65</v>
      </c>
      <c r="C22" s="39">
        <v>0.44791666666666669</v>
      </c>
      <c r="D22" s="152" t="s">
        <v>59</v>
      </c>
      <c r="E22" s="155">
        <v>0.80555555555555558</v>
      </c>
      <c r="F22" s="40">
        <f t="shared" si="0"/>
        <v>0.3576388888888889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0.3576388888888889</v>
      </c>
      <c r="T22" s="109">
        <f t="shared" si="2"/>
        <v>8.5833333333333339</v>
      </c>
      <c r="U22" s="78">
        <f t="shared" si="3"/>
        <v>0.64236111111111116</v>
      </c>
      <c r="V22" s="100">
        <f t="shared" si="4"/>
        <v>0</v>
      </c>
      <c r="W22" s="101">
        <f t="shared" si="5"/>
        <v>0.64236111111111116</v>
      </c>
      <c r="X22" s="92"/>
      <c r="Y22" s="3"/>
      <c r="Z22" s="32">
        <f t="shared" si="6"/>
        <v>1.4479166666666667</v>
      </c>
      <c r="AB22" s="27"/>
    </row>
    <row r="23" spans="1:28" ht="13.5" thickBot="1" x14ac:dyDescent="0.25">
      <c r="A23" s="2"/>
      <c r="B23" s="2"/>
      <c r="C23" s="123" t="s">
        <v>132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69.416666666666671</v>
      </c>
      <c r="T23" s="107">
        <f>SUM(T16:T22)</f>
        <v>68.916666666666671</v>
      </c>
      <c r="U23" s="3"/>
      <c r="V23" s="2"/>
      <c r="W23" s="30">
        <f>SUM(W16:W22)*24</f>
        <v>98.583333333333343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A25" s="2" t="s">
        <v>15</v>
      </c>
      <c r="B25" s="180" t="s">
        <v>133</v>
      </c>
      <c r="C25" s="81">
        <v>0.27430555555555558</v>
      </c>
      <c r="D25" s="54" t="s">
        <v>59</v>
      </c>
      <c r="E25" s="82">
        <v>0.85763888888888884</v>
      </c>
      <c r="F25" s="55">
        <f t="shared" ref="F25:F29" si="7">(E25-C25)</f>
        <v>0.58333333333333326</v>
      </c>
      <c r="G25" s="54"/>
      <c r="H25" s="54" t="s">
        <v>59</v>
      </c>
      <c r="I25" s="56"/>
      <c r="J25" s="57"/>
      <c r="K25" s="57" t="s">
        <v>59</v>
      </c>
      <c r="L25" s="59"/>
      <c r="M25" s="183"/>
      <c r="N25" s="177" t="s">
        <v>59</v>
      </c>
      <c r="O25" s="177"/>
      <c r="P25" s="58"/>
      <c r="Q25" s="57" t="s">
        <v>59</v>
      </c>
      <c r="R25" s="94"/>
      <c r="S25" s="108">
        <f t="shared" ref="S25:S29" si="8">(F25-((I25-G25)))</f>
        <v>0.58333333333333326</v>
      </c>
      <c r="T25" s="115">
        <f t="shared" ref="T25:T29" si="9">(F25-((I25-G25)+(L25-J25)+(O25-M25)+(R25-P25)))*24</f>
        <v>13.999999999999998</v>
      </c>
      <c r="U25" s="83">
        <f t="shared" ref="U25:U29" si="10">(($J$13+C25)+($L$13-E25))</f>
        <v>0.41666666666666674</v>
      </c>
      <c r="V25" s="100">
        <f t="shared" ref="V25:V29" si="11">(I25-G25)</f>
        <v>0</v>
      </c>
      <c r="W25" s="101">
        <f t="shared" ref="W25:W29" si="12">(V25+U25)</f>
        <v>0.41666666666666674</v>
      </c>
      <c r="X25" s="92"/>
      <c r="Y25" s="155"/>
      <c r="Z25" s="26">
        <v>0.28125</v>
      </c>
      <c r="AB25" s="27"/>
    </row>
    <row r="26" spans="1:28" x14ac:dyDescent="0.2">
      <c r="A26" s="2"/>
      <c r="B26" s="180" t="s">
        <v>127</v>
      </c>
      <c r="C26" s="81">
        <v>0.27777777777777779</v>
      </c>
      <c r="D26" s="54" t="s">
        <v>59</v>
      </c>
      <c r="E26" s="82">
        <v>0.78472222222222221</v>
      </c>
      <c r="F26" s="55">
        <f t="shared" si="7"/>
        <v>0.50694444444444442</v>
      </c>
      <c r="G26" s="54"/>
      <c r="H26" s="54" t="s">
        <v>59</v>
      </c>
      <c r="I26" s="56"/>
      <c r="J26" s="57"/>
      <c r="K26" s="57" t="s">
        <v>59</v>
      </c>
      <c r="L26" s="59"/>
      <c r="M26" s="183"/>
      <c r="N26" s="177" t="s">
        <v>59</v>
      </c>
      <c r="O26" s="177"/>
      <c r="P26" s="58"/>
      <c r="Q26" s="57" t="s">
        <v>59</v>
      </c>
      <c r="R26" s="94"/>
      <c r="S26" s="108">
        <f t="shared" si="8"/>
        <v>0.50694444444444442</v>
      </c>
      <c r="T26" s="115">
        <f t="shared" si="9"/>
        <v>12.166666666666666</v>
      </c>
      <c r="U26" s="83">
        <f t="shared" si="10"/>
        <v>0.49305555555555558</v>
      </c>
      <c r="V26" s="100">
        <f t="shared" si="11"/>
        <v>0</v>
      </c>
      <c r="W26" s="101">
        <f t="shared" si="12"/>
        <v>0.49305555555555558</v>
      </c>
      <c r="X26" s="92"/>
      <c r="Y26" s="155"/>
      <c r="Z26" s="26">
        <f>SUM(($J$13+C26)+($L$13-E46))</f>
        <v>1.2777777777777777</v>
      </c>
      <c r="AB26" s="27"/>
    </row>
    <row r="27" spans="1:28" x14ac:dyDescent="0.2">
      <c r="A27" s="2"/>
      <c r="B27" s="180" t="s">
        <v>134</v>
      </c>
      <c r="C27" s="81">
        <v>0.22916666666666666</v>
      </c>
      <c r="D27" s="54" t="s">
        <v>59</v>
      </c>
      <c r="E27" s="82">
        <v>0.92361111111111116</v>
      </c>
      <c r="F27" s="55">
        <f t="shared" si="7"/>
        <v>0.69444444444444453</v>
      </c>
      <c r="G27" s="54">
        <v>0.46875</v>
      </c>
      <c r="H27" s="54" t="s">
        <v>59</v>
      </c>
      <c r="I27" s="56">
        <v>0.64583333333333337</v>
      </c>
      <c r="J27" s="57"/>
      <c r="K27" s="57" t="s">
        <v>59</v>
      </c>
      <c r="L27" s="59"/>
      <c r="M27" s="183"/>
      <c r="N27" s="177" t="s">
        <v>59</v>
      </c>
      <c r="O27" s="177"/>
      <c r="P27" s="58"/>
      <c r="Q27" s="57" t="s">
        <v>59</v>
      </c>
      <c r="R27" s="94"/>
      <c r="S27" s="108">
        <f t="shared" si="8"/>
        <v>0.51736111111111116</v>
      </c>
      <c r="T27" s="115">
        <f t="shared" si="9"/>
        <v>12.416666666666668</v>
      </c>
      <c r="U27" s="83">
        <f t="shared" si="10"/>
        <v>0.30555555555555547</v>
      </c>
      <c r="V27" s="100">
        <f t="shared" si="11"/>
        <v>0.17708333333333337</v>
      </c>
      <c r="W27" s="101">
        <f t="shared" si="12"/>
        <v>0.48263888888888884</v>
      </c>
      <c r="X27" s="92"/>
      <c r="Y27" s="155"/>
      <c r="Z27" s="26">
        <f>SUM(($J$13+C27)+($L$13-E16))</f>
        <v>0.33680555555555547</v>
      </c>
      <c r="AB27" s="27"/>
    </row>
    <row r="28" spans="1:28" x14ac:dyDescent="0.2">
      <c r="A28" s="2"/>
      <c r="B28" s="180" t="s">
        <v>135</v>
      </c>
      <c r="C28" s="81">
        <v>0.22916666666666666</v>
      </c>
      <c r="D28" s="54" t="s">
        <v>59</v>
      </c>
      <c r="E28" s="82">
        <v>0.92361111111111116</v>
      </c>
      <c r="F28" s="55">
        <f t="shared" si="7"/>
        <v>0.69444444444444453</v>
      </c>
      <c r="G28" s="54">
        <v>0.46875</v>
      </c>
      <c r="H28" s="54" t="s">
        <v>59</v>
      </c>
      <c r="I28" s="56">
        <v>0.64583333333333337</v>
      </c>
      <c r="J28" s="57"/>
      <c r="K28" s="57" t="s">
        <v>59</v>
      </c>
      <c r="L28" s="59"/>
      <c r="M28" s="183"/>
      <c r="N28" s="177" t="s">
        <v>59</v>
      </c>
      <c r="O28" s="177"/>
      <c r="P28" s="58"/>
      <c r="Q28" s="57" t="s">
        <v>59</v>
      </c>
      <c r="R28" s="94"/>
      <c r="S28" s="108">
        <f t="shared" si="8"/>
        <v>0.51736111111111116</v>
      </c>
      <c r="T28" s="115">
        <f t="shared" si="9"/>
        <v>12.416666666666668</v>
      </c>
      <c r="U28" s="83">
        <f t="shared" si="10"/>
        <v>0.30555555555555547</v>
      </c>
      <c r="V28" s="100">
        <f t="shared" si="11"/>
        <v>0.17708333333333337</v>
      </c>
      <c r="W28" s="101">
        <f t="shared" si="12"/>
        <v>0.48263888888888884</v>
      </c>
      <c r="X28" s="92"/>
      <c r="Y28" s="155"/>
      <c r="Z28" s="26">
        <f>SUM(($J$13+C28)+($L$13-E16))</f>
        <v>0.33680555555555547</v>
      </c>
      <c r="AB28" s="27"/>
    </row>
    <row r="29" spans="1:28" x14ac:dyDescent="0.2">
      <c r="A29" s="2"/>
      <c r="B29" s="180" t="s">
        <v>111</v>
      </c>
      <c r="C29" s="81">
        <v>0.22916666666666666</v>
      </c>
      <c r="D29" s="54" t="s">
        <v>59</v>
      </c>
      <c r="E29" s="82">
        <v>0.92361111111111116</v>
      </c>
      <c r="F29" s="55">
        <f t="shared" si="7"/>
        <v>0.69444444444444453</v>
      </c>
      <c r="G29" s="54">
        <v>0.46875</v>
      </c>
      <c r="H29" s="54" t="s">
        <v>59</v>
      </c>
      <c r="I29" s="56">
        <v>0.64583333333333337</v>
      </c>
      <c r="J29" s="57"/>
      <c r="K29" s="57" t="s">
        <v>59</v>
      </c>
      <c r="L29" s="59"/>
      <c r="M29" s="183"/>
      <c r="N29" s="177" t="s">
        <v>59</v>
      </c>
      <c r="O29" s="177"/>
      <c r="P29" s="58"/>
      <c r="Q29" s="57" t="s">
        <v>59</v>
      </c>
      <c r="R29" s="94"/>
      <c r="S29" s="108">
        <f t="shared" si="8"/>
        <v>0.51736111111111116</v>
      </c>
      <c r="T29" s="115">
        <f t="shared" si="9"/>
        <v>12.416666666666668</v>
      </c>
      <c r="U29" s="83">
        <f t="shared" si="10"/>
        <v>0.30555555555555547</v>
      </c>
      <c r="V29" s="100">
        <f t="shared" si="11"/>
        <v>0.17708333333333337</v>
      </c>
      <c r="W29" s="101">
        <f t="shared" si="12"/>
        <v>0.48263888888888884</v>
      </c>
      <c r="X29" s="92"/>
      <c r="Y29" s="155"/>
      <c r="Z29" s="26">
        <f>SUM(($J$13+C29)+($L$13-E18))</f>
        <v>0.33680555555555547</v>
      </c>
      <c r="AB29" s="27"/>
    </row>
    <row r="30" spans="1:28" x14ac:dyDescent="0.2">
      <c r="A30" s="2"/>
      <c r="B30" s="180" t="s">
        <v>112</v>
      </c>
      <c r="C30" s="81">
        <v>0.22916666666666666</v>
      </c>
      <c r="D30" s="54" t="s">
        <v>59</v>
      </c>
      <c r="E30" s="82">
        <v>0.92361111111111116</v>
      </c>
      <c r="F30" s="55">
        <f t="shared" ref="F30" si="13">(E30-C30)</f>
        <v>0.69444444444444453</v>
      </c>
      <c r="G30" s="54">
        <v>0.46875</v>
      </c>
      <c r="H30" s="54" t="s">
        <v>59</v>
      </c>
      <c r="I30" s="56">
        <v>0.64583333333333337</v>
      </c>
      <c r="J30" s="57"/>
      <c r="K30" s="57" t="s">
        <v>59</v>
      </c>
      <c r="L30" s="59"/>
      <c r="M30" s="183"/>
      <c r="N30" s="177" t="s">
        <v>59</v>
      </c>
      <c r="O30" s="177"/>
      <c r="P30" s="58"/>
      <c r="Q30" s="57" t="s">
        <v>59</v>
      </c>
      <c r="R30" s="94"/>
      <c r="S30" s="108">
        <f t="shared" ref="S30" si="14">(F30-((I30-G30)))</f>
        <v>0.51736111111111116</v>
      </c>
      <c r="T30" s="115">
        <f t="shared" ref="T30" si="15">(F30-((I30-G30)+(L30-J30)+(O30-M30)+(R30-P30)))*24</f>
        <v>12.416666666666668</v>
      </c>
      <c r="U30" s="83">
        <f t="shared" ref="U30" si="16">(($J$13+C30)+($L$13-E30))</f>
        <v>0.30555555555555547</v>
      </c>
      <c r="V30" s="100">
        <f t="shared" ref="V30" si="17">(I30-G30)</f>
        <v>0.17708333333333337</v>
      </c>
      <c r="W30" s="101">
        <f t="shared" ref="W30" si="18">(V30+U30)</f>
        <v>0.48263888888888884</v>
      </c>
      <c r="X30" s="92"/>
      <c r="Y30" s="155"/>
      <c r="Z30" s="26">
        <f>SUM(($J$13+C30)+($L$13-E22))</f>
        <v>0.42361111111111105</v>
      </c>
      <c r="AB30" s="27"/>
    </row>
    <row r="33" spans="1:28" ht="13.5" thickBot="1" x14ac:dyDescent="0.25">
      <c r="A33" s="2"/>
      <c r="B33" s="2"/>
      <c r="C33" s="47" t="s">
        <v>85</v>
      </c>
      <c r="D33" s="2"/>
      <c r="E33" s="2"/>
      <c r="F33" s="2"/>
      <c r="G33" s="2"/>
      <c r="H33" s="2"/>
      <c r="I33" s="2"/>
      <c r="J33" s="2"/>
      <c r="K33" s="2"/>
      <c r="L33" s="2"/>
      <c r="M33" s="1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8" ht="13.5" hidden="1" thickBot="1" x14ac:dyDescent="0.25">
      <c r="A34" s="2"/>
      <c r="B34" s="2"/>
      <c r="C34" s="2"/>
      <c r="D34" s="2"/>
      <c r="E34" s="2"/>
      <c r="F34" s="2"/>
      <c r="G34" s="2"/>
      <c r="H34" s="2"/>
      <c r="I34" s="2"/>
      <c r="J34" s="18">
        <v>0</v>
      </c>
      <c r="K34" s="2"/>
      <c r="L34" s="18">
        <v>1</v>
      </c>
      <c r="M34" s="1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8" x14ac:dyDescent="0.2">
      <c r="A35" s="2"/>
      <c r="B35" s="48"/>
      <c r="C35" s="148"/>
      <c r="D35" s="49"/>
      <c r="E35" s="19" t="s">
        <v>40</v>
      </c>
      <c r="F35" s="146"/>
      <c r="G35" s="34"/>
      <c r="H35" s="35" t="s">
        <v>41</v>
      </c>
      <c r="I35" s="146"/>
      <c r="J35" s="20"/>
      <c r="K35" s="20" t="s">
        <v>42</v>
      </c>
      <c r="L35" s="116"/>
      <c r="M35" s="117"/>
      <c r="N35" s="20" t="s">
        <v>42</v>
      </c>
      <c r="O35" s="20"/>
      <c r="P35" s="117"/>
      <c r="Q35" s="20" t="s">
        <v>43</v>
      </c>
      <c r="R35" s="20"/>
      <c r="S35" s="21" t="s">
        <v>44</v>
      </c>
      <c r="T35" s="147" t="s">
        <v>45</v>
      </c>
      <c r="U35" s="148"/>
      <c r="V35" s="19" t="s">
        <v>46</v>
      </c>
      <c r="W35" s="147"/>
      <c r="X35" s="5"/>
      <c r="Y35" s="5"/>
      <c r="Z35" s="44" t="s">
        <v>47</v>
      </c>
      <c r="AB35" s="42" t="s">
        <v>33</v>
      </c>
    </row>
    <row r="36" spans="1:28" ht="13.5" thickBot="1" x14ac:dyDescent="0.25">
      <c r="A36" s="2"/>
      <c r="B36" s="50" t="s">
        <v>48</v>
      </c>
      <c r="C36" s="279"/>
      <c r="D36" s="51" t="s">
        <v>49</v>
      </c>
      <c r="E36" s="52"/>
      <c r="F36" s="38" t="s">
        <v>50</v>
      </c>
      <c r="G36" s="36" t="s">
        <v>51</v>
      </c>
      <c r="H36" s="36"/>
      <c r="I36" s="149" t="s">
        <v>51</v>
      </c>
      <c r="J36" s="150" t="s">
        <v>51</v>
      </c>
      <c r="K36" s="23"/>
      <c r="L36" s="23" t="s">
        <v>51</v>
      </c>
      <c r="M36" s="150" t="s">
        <v>51</v>
      </c>
      <c r="N36" s="23"/>
      <c r="O36" s="23" t="s">
        <v>51</v>
      </c>
      <c r="P36" s="150" t="s">
        <v>51</v>
      </c>
      <c r="Q36" s="23"/>
      <c r="R36" s="96" t="s">
        <v>51</v>
      </c>
      <c r="S36" s="97" t="s">
        <v>52</v>
      </c>
      <c r="T36" s="22" t="s">
        <v>53</v>
      </c>
      <c r="U36" s="22" t="s">
        <v>54</v>
      </c>
      <c r="V36" s="98" t="s">
        <v>55</v>
      </c>
      <c r="W36" s="99" t="s">
        <v>56</v>
      </c>
      <c r="X36" s="102"/>
      <c r="Y36" s="151"/>
      <c r="Z36" s="420" t="s">
        <v>57</v>
      </c>
      <c r="AB36" s="43"/>
    </row>
    <row r="37" spans="1:28" x14ac:dyDescent="0.2">
      <c r="A37" s="2"/>
      <c r="B37" s="143" t="s">
        <v>58</v>
      </c>
      <c r="C37" s="45">
        <v>0.22916666666666666</v>
      </c>
      <c r="D37" s="152" t="s">
        <v>59</v>
      </c>
      <c r="E37" s="155">
        <v>0.89236111111111116</v>
      </c>
      <c r="F37" s="40">
        <f t="shared" ref="F37:F43" si="19">(E37-C37)</f>
        <v>0.66319444444444453</v>
      </c>
      <c r="G37" s="152">
        <v>0.4375</v>
      </c>
      <c r="H37" s="152" t="s">
        <v>59</v>
      </c>
      <c r="I37" s="153">
        <v>0.53819444444444442</v>
      </c>
      <c r="J37" s="154"/>
      <c r="K37" s="154" t="s">
        <v>59</v>
      </c>
      <c r="L37" s="90"/>
      <c r="M37" s="118"/>
      <c r="N37" s="154" t="s">
        <v>59</v>
      </c>
      <c r="O37" s="154"/>
      <c r="P37" s="24"/>
      <c r="Q37" s="154" t="s">
        <v>59</v>
      </c>
      <c r="R37" s="94"/>
      <c r="S37" s="108">
        <f t="shared" ref="S37:S43" si="20">(F37-((I37-G37)))</f>
        <v>0.56250000000000011</v>
      </c>
      <c r="T37" s="109">
        <f t="shared" ref="T37:T43" si="21">(F37-((I37-G37)+(L37-J37)+(O37-M37)+(R37-P37)))*24</f>
        <v>13.500000000000004</v>
      </c>
      <c r="U37" s="78">
        <f t="shared" ref="U37:U43" si="22">(($J$13+C37)+($L$13-E37))</f>
        <v>0.33680555555555547</v>
      </c>
      <c r="V37" s="100">
        <f t="shared" ref="V37:V43" si="23">(I37-G37)</f>
        <v>0.10069444444444442</v>
      </c>
      <c r="W37" s="101">
        <f t="shared" ref="W37:W43" si="24">(V37+U37)</f>
        <v>0.43749999999999989</v>
      </c>
      <c r="X37" s="92"/>
      <c r="Y37" s="155"/>
      <c r="Z37" s="26">
        <f>SUM(($J$13+C37)+($L$13-E33))</f>
        <v>1.2291666666666667</v>
      </c>
      <c r="AB37" s="27"/>
    </row>
    <row r="38" spans="1:28" x14ac:dyDescent="0.2">
      <c r="A38" s="2"/>
      <c r="B38" s="143" t="s">
        <v>60</v>
      </c>
      <c r="C38" s="45">
        <v>0.25</v>
      </c>
      <c r="D38" s="152" t="s">
        <v>59</v>
      </c>
      <c r="E38" s="155">
        <v>0.82986111111111116</v>
      </c>
      <c r="F38" s="40">
        <f t="shared" si="19"/>
        <v>0.57986111111111116</v>
      </c>
      <c r="G38" s="152">
        <v>0.36458333333333331</v>
      </c>
      <c r="H38" s="152" t="s">
        <v>59</v>
      </c>
      <c r="I38" s="153">
        <v>0.52083333333333337</v>
      </c>
      <c r="J38" s="28"/>
      <c r="K38" s="154" t="s">
        <v>59</v>
      </c>
      <c r="L38" s="90"/>
      <c r="M38" s="158"/>
      <c r="N38" s="154" t="s">
        <v>59</v>
      </c>
      <c r="O38" s="28"/>
      <c r="P38" s="24"/>
      <c r="Q38" s="154" t="s">
        <v>59</v>
      </c>
      <c r="R38" s="94"/>
      <c r="S38" s="108">
        <f t="shared" si="20"/>
        <v>0.4236111111111111</v>
      </c>
      <c r="T38" s="109">
        <f t="shared" si="21"/>
        <v>10.166666666666666</v>
      </c>
      <c r="U38" s="78">
        <f t="shared" si="22"/>
        <v>0.42013888888888884</v>
      </c>
      <c r="V38" s="100">
        <f t="shared" si="23"/>
        <v>0.15625000000000006</v>
      </c>
      <c r="W38" s="101">
        <f t="shared" si="24"/>
        <v>0.57638888888888884</v>
      </c>
      <c r="X38" s="92"/>
      <c r="Y38" s="155"/>
      <c r="Z38" s="26">
        <f t="shared" ref="Z38:Z41" si="25">SUM(($J$13+C38)+($L$13-E37))</f>
        <v>0.35763888888888884</v>
      </c>
      <c r="AB38" s="27"/>
    </row>
    <row r="39" spans="1:28" x14ac:dyDescent="0.2">
      <c r="A39" s="2"/>
      <c r="B39" s="144" t="s">
        <v>61</v>
      </c>
      <c r="C39" s="45">
        <v>0.22916666666666666</v>
      </c>
      <c r="D39" s="152" t="s">
        <v>59</v>
      </c>
      <c r="E39" s="155">
        <v>0.89236111111111116</v>
      </c>
      <c r="F39" s="40">
        <f t="shared" si="19"/>
        <v>0.66319444444444453</v>
      </c>
      <c r="G39" s="152">
        <v>0.4375</v>
      </c>
      <c r="H39" s="152" t="s">
        <v>59</v>
      </c>
      <c r="I39" s="153">
        <v>0.53819444444444442</v>
      </c>
      <c r="J39" s="28"/>
      <c r="K39" s="154" t="s">
        <v>59</v>
      </c>
      <c r="L39" s="90"/>
      <c r="M39" s="158"/>
      <c r="N39" s="157" t="s">
        <v>59</v>
      </c>
      <c r="O39" s="89"/>
      <c r="P39" s="118"/>
      <c r="Q39" s="28" t="s">
        <v>59</v>
      </c>
      <c r="R39" s="94"/>
      <c r="S39" s="108">
        <f t="shared" si="20"/>
        <v>0.56250000000000011</v>
      </c>
      <c r="T39" s="109">
        <f t="shared" si="21"/>
        <v>13.500000000000004</v>
      </c>
      <c r="U39" s="78">
        <f t="shared" si="22"/>
        <v>0.33680555555555547</v>
      </c>
      <c r="V39" s="100">
        <f t="shared" si="23"/>
        <v>0.10069444444444442</v>
      </c>
      <c r="W39" s="101">
        <f t="shared" si="24"/>
        <v>0.43749999999999989</v>
      </c>
      <c r="X39" s="92"/>
      <c r="Y39" s="155"/>
      <c r="Z39" s="26">
        <f t="shared" si="25"/>
        <v>0.39930555555555547</v>
      </c>
      <c r="AB39" s="27"/>
    </row>
    <row r="40" spans="1:28" x14ac:dyDescent="0.2">
      <c r="A40" s="2"/>
      <c r="B40" s="144" t="s">
        <v>62</v>
      </c>
      <c r="C40" s="45">
        <v>0.25</v>
      </c>
      <c r="D40" s="152" t="s">
        <v>59</v>
      </c>
      <c r="E40" s="155">
        <v>0.82986111111111116</v>
      </c>
      <c r="F40" s="40">
        <f t="shared" si="19"/>
        <v>0.57986111111111116</v>
      </c>
      <c r="G40" s="152">
        <v>0.36458333333333331</v>
      </c>
      <c r="H40" s="152" t="s">
        <v>59</v>
      </c>
      <c r="I40" s="153">
        <v>0.52083333333333337</v>
      </c>
      <c r="J40" s="28"/>
      <c r="K40" s="154" t="s">
        <v>59</v>
      </c>
      <c r="L40" s="90"/>
      <c r="M40" s="158"/>
      <c r="N40" s="157" t="s">
        <v>59</v>
      </c>
      <c r="O40" s="89"/>
      <c r="P40" s="118"/>
      <c r="Q40" s="28" t="s">
        <v>59</v>
      </c>
      <c r="R40" s="94"/>
      <c r="S40" s="108">
        <f t="shared" si="20"/>
        <v>0.4236111111111111</v>
      </c>
      <c r="T40" s="109">
        <f t="shared" si="21"/>
        <v>10.166666666666666</v>
      </c>
      <c r="U40" s="78">
        <f t="shared" si="22"/>
        <v>0.42013888888888884</v>
      </c>
      <c r="V40" s="100">
        <f t="shared" si="23"/>
        <v>0.15625000000000006</v>
      </c>
      <c r="W40" s="101">
        <f t="shared" si="24"/>
        <v>0.57638888888888884</v>
      </c>
      <c r="X40" s="92"/>
      <c r="Y40" s="155"/>
      <c r="Z40" s="26">
        <f t="shared" si="25"/>
        <v>0.35763888888888884</v>
      </c>
      <c r="AB40" s="27"/>
    </row>
    <row r="41" spans="1:28" x14ac:dyDescent="0.2">
      <c r="A41" s="2"/>
      <c r="B41" s="144" t="s">
        <v>63</v>
      </c>
      <c r="C41" s="45">
        <v>0.22916666666666666</v>
      </c>
      <c r="D41" s="152" t="s">
        <v>59</v>
      </c>
      <c r="E41" s="155">
        <v>0.84375</v>
      </c>
      <c r="F41" s="40">
        <f t="shared" si="19"/>
        <v>0.61458333333333337</v>
      </c>
      <c r="G41" s="152">
        <v>0.46875</v>
      </c>
      <c r="H41" s="152" t="s">
        <v>59</v>
      </c>
      <c r="I41" s="153">
        <v>0.52083333333333337</v>
      </c>
      <c r="J41" s="28"/>
      <c r="K41" s="154" t="s">
        <v>59</v>
      </c>
      <c r="L41" s="90"/>
      <c r="M41" s="118"/>
      <c r="N41" s="154" t="s">
        <v>59</v>
      </c>
      <c r="O41" s="28"/>
      <c r="P41" s="118">
        <v>0.70833333333333337</v>
      </c>
      <c r="Q41" s="28" t="s">
        <v>59</v>
      </c>
      <c r="R41" s="94">
        <v>0.72916666666666663</v>
      </c>
      <c r="S41" s="108">
        <f t="shared" si="20"/>
        <v>0.5625</v>
      </c>
      <c r="T41" s="109">
        <f t="shared" si="21"/>
        <v>13.000000000000002</v>
      </c>
      <c r="U41" s="78">
        <f t="shared" si="22"/>
        <v>0.38541666666666663</v>
      </c>
      <c r="V41" s="100">
        <f t="shared" si="23"/>
        <v>5.208333333333337E-2</v>
      </c>
      <c r="W41" s="101">
        <f t="shared" si="24"/>
        <v>0.4375</v>
      </c>
      <c r="X41" s="92"/>
      <c r="Y41" s="155"/>
      <c r="Z41" s="26">
        <f t="shared" si="25"/>
        <v>0.39930555555555547</v>
      </c>
      <c r="AB41" s="27"/>
    </row>
    <row r="42" spans="1:28" ht="13.5" thickBot="1" x14ac:dyDescent="0.25">
      <c r="A42" s="2"/>
      <c r="B42" s="404" t="s">
        <v>64</v>
      </c>
      <c r="C42" s="431"/>
      <c r="D42" s="422" t="s">
        <v>59</v>
      </c>
      <c r="E42" s="423"/>
      <c r="F42" s="407">
        <f t="shared" si="19"/>
        <v>0</v>
      </c>
      <c r="G42" s="422"/>
      <c r="H42" s="422" t="s">
        <v>59</v>
      </c>
      <c r="I42" s="425"/>
      <c r="J42" s="426"/>
      <c r="K42" s="426" t="s">
        <v>59</v>
      </c>
      <c r="L42" s="443"/>
      <c r="M42" s="428"/>
      <c r="N42" s="426" t="s">
        <v>59</v>
      </c>
      <c r="O42" s="426"/>
      <c r="P42" s="428"/>
      <c r="Q42" s="426" t="s">
        <v>59</v>
      </c>
      <c r="R42" s="103"/>
      <c r="S42" s="110">
        <f t="shared" si="20"/>
        <v>0</v>
      </c>
      <c r="T42" s="390">
        <f t="shared" si="21"/>
        <v>0</v>
      </c>
      <c r="U42" s="427">
        <f t="shared" si="22"/>
        <v>1</v>
      </c>
      <c r="V42" s="119">
        <f t="shared" si="23"/>
        <v>0</v>
      </c>
      <c r="W42" s="120">
        <f t="shared" si="24"/>
        <v>1</v>
      </c>
      <c r="X42" s="439"/>
      <c r="Y42" s="423"/>
      <c r="Z42" s="391">
        <v>0</v>
      </c>
      <c r="AA42" s="444"/>
      <c r="AB42" s="392"/>
    </row>
    <row r="43" spans="1:28" ht="13.5" thickBot="1" x14ac:dyDescent="0.25">
      <c r="A43" s="2"/>
      <c r="B43" s="143" t="s">
        <v>65</v>
      </c>
      <c r="C43" s="39">
        <v>0.44791666666666669</v>
      </c>
      <c r="D43" s="152" t="s">
        <v>59</v>
      </c>
      <c r="E43" s="155">
        <v>0.69791666666666663</v>
      </c>
      <c r="F43" s="40">
        <f t="shared" si="19"/>
        <v>0.24999999999999994</v>
      </c>
      <c r="G43" s="152"/>
      <c r="H43" s="152" t="s">
        <v>59</v>
      </c>
      <c r="I43" s="153"/>
      <c r="J43" s="154"/>
      <c r="K43" s="154" t="s">
        <v>59</v>
      </c>
      <c r="L43" s="91"/>
      <c r="M43" s="24"/>
      <c r="N43" s="154" t="s">
        <v>59</v>
      </c>
      <c r="O43" s="154"/>
      <c r="P43" s="24"/>
      <c r="Q43" s="154" t="s">
        <v>59</v>
      </c>
      <c r="R43" s="385"/>
      <c r="S43" s="386">
        <f t="shared" si="20"/>
        <v>0.24999999999999994</v>
      </c>
      <c r="T43" s="387">
        <f t="shared" si="21"/>
        <v>5.9999999999999982</v>
      </c>
      <c r="U43" s="78">
        <f t="shared" si="22"/>
        <v>0.75</v>
      </c>
      <c r="V43" s="388">
        <f t="shared" si="23"/>
        <v>0</v>
      </c>
      <c r="W43" s="370">
        <f t="shared" si="24"/>
        <v>0.75</v>
      </c>
      <c r="X43" s="92"/>
      <c r="Y43" s="3"/>
      <c r="Z43" s="429">
        <f t="shared" ref="Z43" si="26">SUM(($J$13+C43)+($L$13-E42))</f>
        <v>1.4479166666666667</v>
      </c>
      <c r="AB43" s="389"/>
    </row>
    <row r="44" spans="1:28" ht="13.5" thickBot="1" x14ac:dyDescent="0.25">
      <c r="A44" s="2"/>
      <c r="B44" s="2"/>
      <c r="C44" s="123" t="s">
        <v>136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95">
        <f>SUM(S37:S43)*24</f>
        <v>66.833333333333343</v>
      </c>
      <c r="T44" s="107">
        <f>SUM(T37:T43)</f>
        <v>66.333333333333329</v>
      </c>
      <c r="U44" s="3"/>
      <c r="V44" s="2"/>
      <c r="W44" s="30">
        <f>SUM(W37:W43)*24</f>
        <v>101.16666666666666</v>
      </c>
      <c r="X44" s="31"/>
      <c r="Y44" s="31"/>
      <c r="Z44" s="33"/>
    </row>
    <row r="45" spans="1:2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U45" s="3"/>
      <c r="V45" s="2"/>
      <c r="W45" s="2"/>
      <c r="X45" s="2"/>
      <c r="Y45" s="2"/>
      <c r="Z45" s="2"/>
    </row>
    <row r="46" spans="1:28" x14ac:dyDescent="0.2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2" max="27" man="1"/>
  </rowBreaks>
  <ignoredErrors>
    <ignoredError sqref="Z5 T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1729-789F-405A-B399-1E400A8E7E03}">
  <sheetPr>
    <pageSetUpPr fitToPage="1"/>
  </sheetPr>
  <dimension ref="A1:AB41"/>
  <sheetViews>
    <sheetView topLeftCell="A16"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137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138</v>
      </c>
      <c r="P5" s="3"/>
      <c r="Q5" s="2"/>
      <c r="R5" s="63" t="s">
        <v>25</v>
      </c>
      <c r="S5" s="64"/>
      <c r="T5" s="76" t="s">
        <v>139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75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>
        <v>0.21527777777777779</v>
      </c>
      <c r="D16" s="152" t="s">
        <v>59</v>
      </c>
      <c r="E16" s="155">
        <v>0.82986111111111116</v>
      </c>
      <c r="F16" s="40">
        <f t="shared" ref="F16:F22" si="0">(E16-C16)</f>
        <v>0.61458333333333337</v>
      </c>
      <c r="G16" s="152">
        <v>0.38541666666666669</v>
      </c>
      <c r="H16" s="152" t="s">
        <v>59</v>
      </c>
      <c r="I16" s="153">
        <v>0.52083333333333337</v>
      </c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0.47916666666666669</v>
      </c>
      <c r="T16" s="109">
        <f t="shared" ref="T16:T22" si="2">(F16-((I16-G16)+(L16-J16)+(O16-M16)+(R16-P16)))*24</f>
        <v>11.5</v>
      </c>
      <c r="U16" s="78">
        <f t="shared" ref="U16:U22" si="3">(($J$13+C16)+($L$13-E16))</f>
        <v>0.38541666666666663</v>
      </c>
      <c r="V16" s="100">
        <f t="shared" ref="V16:V22" si="4">(I16-G16)</f>
        <v>0.13541666666666669</v>
      </c>
      <c r="W16" s="101">
        <f t="shared" ref="W16:W22" si="5">(V16+U16)</f>
        <v>0.52083333333333326</v>
      </c>
      <c r="X16" s="92"/>
      <c r="Y16" s="155"/>
      <c r="Z16" s="26">
        <f>SUM(($J$13+C16)+($L$13-E22))</f>
        <v>1.2152777777777777</v>
      </c>
      <c r="AB16" s="27"/>
    </row>
    <row r="17" spans="1:28" x14ac:dyDescent="0.2">
      <c r="A17" s="2"/>
      <c r="B17" s="143" t="s">
        <v>60</v>
      </c>
      <c r="C17" s="45">
        <v>0.22916666666666666</v>
      </c>
      <c r="D17" s="152" t="s">
        <v>59</v>
      </c>
      <c r="E17" s="155">
        <v>0.89236111111111116</v>
      </c>
      <c r="F17" s="40">
        <f t="shared" si="0"/>
        <v>0.66319444444444453</v>
      </c>
      <c r="G17" s="152">
        <v>0.4375</v>
      </c>
      <c r="H17" s="152" t="s">
        <v>59</v>
      </c>
      <c r="I17" s="153">
        <v>0.53819444444444442</v>
      </c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0.56250000000000011</v>
      </c>
      <c r="T17" s="109">
        <f t="shared" si="2"/>
        <v>13.500000000000004</v>
      </c>
      <c r="U17" s="78">
        <f t="shared" si="3"/>
        <v>0.33680555555555547</v>
      </c>
      <c r="V17" s="100">
        <f t="shared" si="4"/>
        <v>0.10069444444444442</v>
      </c>
      <c r="W17" s="101">
        <f t="shared" si="5"/>
        <v>0.43749999999999989</v>
      </c>
      <c r="X17" s="92"/>
      <c r="Y17" s="155"/>
      <c r="Z17" s="26">
        <f t="shared" ref="Z17" si="6">SUM(($J$13+C17)+($L$13-E16))</f>
        <v>0.39930555555555547</v>
      </c>
      <c r="AB17" s="27"/>
    </row>
    <row r="18" spans="1:28" x14ac:dyDescent="0.2">
      <c r="A18" s="2"/>
      <c r="B18" s="144" t="s">
        <v>61</v>
      </c>
      <c r="C18" s="45">
        <v>0.25</v>
      </c>
      <c r="D18" s="152" t="s">
        <v>59</v>
      </c>
      <c r="E18" s="155">
        <v>0.82986111111111116</v>
      </c>
      <c r="F18" s="40">
        <f t="shared" si="0"/>
        <v>0.57986111111111116</v>
      </c>
      <c r="G18" s="152">
        <v>0.36458333333333331</v>
      </c>
      <c r="H18" s="152" t="s">
        <v>59</v>
      </c>
      <c r="I18" s="153">
        <v>0.52083333333333337</v>
      </c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0.4236111111111111</v>
      </c>
      <c r="T18" s="109">
        <f t="shared" si="2"/>
        <v>10.166666666666666</v>
      </c>
      <c r="U18" s="78">
        <f t="shared" si="3"/>
        <v>0.42013888888888884</v>
      </c>
      <c r="V18" s="100">
        <f t="shared" si="4"/>
        <v>0.15625000000000006</v>
      </c>
      <c r="W18" s="101">
        <f t="shared" si="5"/>
        <v>0.57638888888888884</v>
      </c>
      <c r="X18" s="92"/>
      <c r="Y18" s="155"/>
      <c r="Z18" s="26">
        <f t="shared" ref="Z18:Z22" si="7">SUM(($J$13+C18)+($L$13-E17))</f>
        <v>0.35763888888888884</v>
      </c>
      <c r="AB18" s="27"/>
    </row>
    <row r="19" spans="1:28" x14ac:dyDescent="0.2">
      <c r="A19" s="2"/>
      <c r="B19" s="144" t="s">
        <v>140</v>
      </c>
      <c r="C19" s="45">
        <v>0.22916666666666666</v>
      </c>
      <c r="D19" s="152" t="s">
        <v>59</v>
      </c>
      <c r="E19" s="155">
        <v>0.91319444444444442</v>
      </c>
      <c r="F19" s="40">
        <f t="shared" si="0"/>
        <v>0.68402777777777779</v>
      </c>
      <c r="G19" s="152">
        <v>0.4375</v>
      </c>
      <c r="H19" s="152" t="s">
        <v>59</v>
      </c>
      <c r="I19" s="153">
        <v>0.53819444444444442</v>
      </c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0.58333333333333337</v>
      </c>
      <c r="T19" s="109">
        <f t="shared" si="2"/>
        <v>14</v>
      </c>
      <c r="U19" s="78">
        <f t="shared" si="3"/>
        <v>0.31597222222222221</v>
      </c>
      <c r="V19" s="100">
        <f t="shared" si="4"/>
        <v>0.10069444444444442</v>
      </c>
      <c r="W19" s="101">
        <f t="shared" si="5"/>
        <v>0.41666666666666663</v>
      </c>
      <c r="X19" s="92"/>
      <c r="Y19" s="155"/>
      <c r="Z19" s="26">
        <f t="shared" si="7"/>
        <v>0.39930555555555547</v>
      </c>
      <c r="AB19" s="27"/>
    </row>
    <row r="20" spans="1:28" x14ac:dyDescent="0.2">
      <c r="A20" s="2"/>
      <c r="B20" s="144" t="s">
        <v>141</v>
      </c>
      <c r="C20" s="39">
        <v>0.23958333333333334</v>
      </c>
      <c r="D20" s="152" t="s">
        <v>59</v>
      </c>
      <c r="E20" s="152">
        <v>0.92708333333333337</v>
      </c>
      <c r="F20" s="40">
        <f t="shared" si="0"/>
        <v>0.6875</v>
      </c>
      <c r="G20" s="152">
        <v>0.36458333333333331</v>
      </c>
      <c r="H20" s="152" t="s">
        <v>59</v>
      </c>
      <c r="I20" s="153">
        <v>0.64583333333333337</v>
      </c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0.40624999999999994</v>
      </c>
      <c r="T20" s="109">
        <f t="shared" si="2"/>
        <v>9.7499999999999982</v>
      </c>
      <c r="U20" s="78">
        <f t="shared" si="3"/>
        <v>0.3125</v>
      </c>
      <c r="V20" s="100">
        <f t="shared" si="4"/>
        <v>0.28125000000000006</v>
      </c>
      <c r="W20" s="101">
        <f t="shared" si="5"/>
        <v>0.59375</v>
      </c>
      <c r="X20" s="92"/>
      <c r="Y20" s="155"/>
      <c r="Z20" s="26">
        <f t="shared" si="7"/>
        <v>0.32638888888888895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v>0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7"/>
        <v>1</v>
      </c>
      <c r="AB22" s="27"/>
    </row>
    <row r="23" spans="1:28" ht="13.5" thickBot="1" x14ac:dyDescent="0.25">
      <c r="A23" s="2"/>
      <c r="B23" s="2"/>
      <c r="C23" s="123" t="s">
        <v>142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58.916666666666671</v>
      </c>
      <c r="T23" s="107">
        <f>SUM(T16:T22)</f>
        <v>58.916666666666671</v>
      </c>
      <c r="U23" s="3"/>
      <c r="V23" s="2"/>
      <c r="W23" s="30">
        <f>SUM(W16:W22)*24</f>
        <v>109.08333333333331</v>
      </c>
      <c r="X23" s="31"/>
      <c r="Y23" s="31"/>
      <c r="Z23" s="33"/>
    </row>
    <row r="24" spans="1:28" x14ac:dyDescent="0.2">
      <c r="A24" s="2"/>
      <c r="B24" s="2"/>
      <c r="C24" s="12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80"/>
      <c r="T24" s="280"/>
      <c r="U24" s="3"/>
      <c r="V24" s="2"/>
      <c r="W24" s="31"/>
      <c r="X24" s="31"/>
      <c r="Y24" s="31"/>
      <c r="Z24" s="281"/>
    </row>
    <row r="25" spans="1:28" x14ac:dyDescent="0.2">
      <c r="A25" s="2"/>
      <c r="B25" s="180" t="s">
        <v>99</v>
      </c>
      <c r="C25" s="159">
        <v>0.22916666666666666</v>
      </c>
      <c r="D25" s="54" t="s">
        <v>59</v>
      </c>
      <c r="E25" s="82">
        <v>0.81944444444444442</v>
      </c>
      <c r="F25" s="55">
        <f>(E25-C25)</f>
        <v>0.59027777777777779</v>
      </c>
      <c r="G25" s="54">
        <v>0.50694444444444442</v>
      </c>
      <c r="H25" s="54" t="s">
        <v>59</v>
      </c>
      <c r="I25" s="56">
        <v>0.60069444444444442</v>
      </c>
      <c r="J25" s="57"/>
      <c r="K25" s="57" t="s">
        <v>59</v>
      </c>
      <c r="L25" s="59"/>
      <c r="M25" s="58"/>
      <c r="N25" s="57" t="s">
        <v>59</v>
      </c>
      <c r="O25" s="57"/>
      <c r="P25" s="58"/>
      <c r="Q25" s="57" t="s">
        <v>59</v>
      </c>
      <c r="R25" s="94"/>
      <c r="S25" s="108">
        <f>(F25-((I25-G25)))</f>
        <v>0.49652777777777779</v>
      </c>
      <c r="T25" s="115">
        <f>(F25-((I25-G25)+(L25-J25)+(O25-M25)+(R25-P25)))*24</f>
        <v>11.916666666666668</v>
      </c>
      <c r="U25" s="83">
        <f>(($J$13+C25)+($L$13-E25))</f>
        <v>0.40972222222222221</v>
      </c>
      <c r="V25" s="100">
        <f>(I25-G25)</f>
        <v>9.375E-2</v>
      </c>
      <c r="W25" s="101">
        <f>(V25+U25)</f>
        <v>0.50347222222222221</v>
      </c>
      <c r="X25" s="92"/>
      <c r="Y25" s="155"/>
      <c r="Z25" s="26">
        <v>0.3298611111111111</v>
      </c>
      <c r="AB25" s="27"/>
    </row>
    <row r="26" spans="1:28" x14ac:dyDescent="0.2">
      <c r="A26" s="2"/>
      <c r="B26" s="180" t="s">
        <v>113</v>
      </c>
      <c r="C26" s="159">
        <v>0.19444444444444445</v>
      </c>
      <c r="D26" s="54" t="s">
        <v>59</v>
      </c>
      <c r="E26" s="82">
        <v>0.82986111111111116</v>
      </c>
      <c r="F26" s="55">
        <f>(E26-C26)</f>
        <v>0.63541666666666674</v>
      </c>
      <c r="G26" s="54">
        <v>0.36458333333333331</v>
      </c>
      <c r="H26" s="54" t="s">
        <v>59</v>
      </c>
      <c r="I26" s="56">
        <v>0.52083333333333337</v>
      </c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>(F26-((I26-G26)))</f>
        <v>0.47916666666666669</v>
      </c>
      <c r="T26" s="115">
        <f>(F26-((I26-G26)+(L26-J26)+(O26-M26)+(R26-P26)))*24</f>
        <v>11.5</v>
      </c>
      <c r="U26" s="83">
        <f>(($J$13+C26)+($L$13-E26))</f>
        <v>0.36458333333333326</v>
      </c>
      <c r="V26" s="100">
        <f>(I26-G26)</f>
        <v>0.15625000000000006</v>
      </c>
      <c r="W26" s="101">
        <f>(V26+U26)</f>
        <v>0.52083333333333326</v>
      </c>
      <c r="X26" s="92"/>
      <c r="Y26" s="155"/>
      <c r="Z26" s="26">
        <f>SUM(($J$13+C26)+($L$13-E24))</f>
        <v>1.1944444444444444</v>
      </c>
      <c r="AB26" s="27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U27" s="3"/>
      <c r="V27" s="2"/>
      <c r="W27" s="2"/>
      <c r="X27" s="2"/>
      <c r="Y27" s="2"/>
      <c r="Z27" s="2"/>
    </row>
    <row r="28" spans="1:28" ht="13.5" thickBot="1" x14ac:dyDescent="0.25">
      <c r="A28" s="2"/>
      <c r="B28" s="2"/>
      <c r="C28" s="47" t="s">
        <v>85</v>
      </c>
      <c r="D28" s="2"/>
      <c r="E28" s="2"/>
      <c r="F28" s="2"/>
      <c r="G28" s="2"/>
      <c r="H28" s="2"/>
      <c r="I28" s="2"/>
      <c r="J28" s="2"/>
      <c r="K28" s="2"/>
      <c r="L28" s="2"/>
      <c r="M28" s="1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8" ht="13.5" hidden="1" thickBot="1" x14ac:dyDescent="0.25">
      <c r="A29" s="2"/>
      <c r="B29" s="2"/>
      <c r="C29" s="2"/>
      <c r="D29" s="2"/>
      <c r="E29" s="2"/>
      <c r="F29" s="2"/>
      <c r="G29" s="2"/>
      <c r="H29" s="2"/>
      <c r="I29" s="2"/>
      <c r="J29" s="18">
        <v>0</v>
      </c>
      <c r="K29" s="2"/>
      <c r="L29" s="18">
        <v>1</v>
      </c>
      <c r="M29" s="1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8" x14ac:dyDescent="0.2">
      <c r="A30" s="2"/>
      <c r="B30" s="48"/>
      <c r="C30" s="148"/>
      <c r="D30" s="49"/>
      <c r="E30" s="19" t="s">
        <v>40</v>
      </c>
      <c r="F30" s="146"/>
      <c r="G30" s="34"/>
      <c r="H30" s="35" t="s">
        <v>41</v>
      </c>
      <c r="I30" s="146"/>
      <c r="J30" s="20"/>
      <c r="K30" s="20" t="s">
        <v>42</v>
      </c>
      <c r="L30" s="116"/>
      <c r="M30" s="117"/>
      <c r="N30" s="20" t="s">
        <v>42</v>
      </c>
      <c r="O30" s="20"/>
      <c r="P30" s="117"/>
      <c r="Q30" s="20" t="s">
        <v>43</v>
      </c>
      <c r="R30" s="20"/>
      <c r="S30" s="21" t="s">
        <v>44</v>
      </c>
      <c r="T30" s="147" t="s">
        <v>45</v>
      </c>
      <c r="U30" s="148"/>
      <c r="V30" s="19" t="s">
        <v>46</v>
      </c>
      <c r="W30" s="147"/>
      <c r="X30" s="5"/>
      <c r="Y30" s="5"/>
      <c r="Z30" s="44" t="s">
        <v>47</v>
      </c>
      <c r="AB30" s="42" t="s">
        <v>33</v>
      </c>
    </row>
    <row r="31" spans="1:28" ht="13.5" thickBot="1" x14ac:dyDescent="0.25">
      <c r="A31" s="2"/>
      <c r="B31" s="50" t="s">
        <v>48</v>
      </c>
      <c r="C31" s="279"/>
      <c r="D31" s="51" t="s">
        <v>49</v>
      </c>
      <c r="E31" s="52"/>
      <c r="F31" s="38" t="s">
        <v>50</v>
      </c>
      <c r="G31" s="36" t="s">
        <v>51</v>
      </c>
      <c r="H31" s="36"/>
      <c r="I31" s="149" t="s">
        <v>51</v>
      </c>
      <c r="J31" s="150" t="s">
        <v>51</v>
      </c>
      <c r="K31" s="23"/>
      <c r="L31" s="23" t="s">
        <v>51</v>
      </c>
      <c r="M31" s="150" t="s">
        <v>51</v>
      </c>
      <c r="N31" s="23"/>
      <c r="O31" s="23" t="s">
        <v>51</v>
      </c>
      <c r="P31" s="150" t="s">
        <v>51</v>
      </c>
      <c r="Q31" s="23"/>
      <c r="R31" s="96" t="s">
        <v>51</v>
      </c>
      <c r="S31" s="97" t="s">
        <v>52</v>
      </c>
      <c r="T31" s="22" t="s">
        <v>53</v>
      </c>
      <c r="U31" s="22" t="s">
        <v>54</v>
      </c>
      <c r="V31" s="98" t="s">
        <v>55</v>
      </c>
      <c r="W31" s="99" t="s">
        <v>56</v>
      </c>
      <c r="X31" s="102"/>
      <c r="Y31" s="151"/>
      <c r="Z31" s="420" t="s">
        <v>57</v>
      </c>
      <c r="AB31" s="43"/>
    </row>
    <row r="32" spans="1:28" x14ac:dyDescent="0.2">
      <c r="A32" s="2"/>
      <c r="B32" s="143" t="s">
        <v>58</v>
      </c>
      <c r="C32" s="45">
        <v>0.21527777777777779</v>
      </c>
      <c r="D32" s="152" t="s">
        <v>59</v>
      </c>
      <c r="E32" s="155">
        <v>0.82986111111111116</v>
      </c>
      <c r="F32" s="40">
        <f t="shared" ref="F32:F36" si="8">(E32-C32)</f>
        <v>0.61458333333333337</v>
      </c>
      <c r="G32" s="152">
        <v>0.38541666666666669</v>
      </c>
      <c r="H32" s="152" t="s">
        <v>59</v>
      </c>
      <c r="I32" s="153">
        <v>0.52083333333333337</v>
      </c>
      <c r="J32" s="154"/>
      <c r="K32" s="154" t="s">
        <v>59</v>
      </c>
      <c r="L32" s="90"/>
      <c r="M32" s="118"/>
      <c r="N32" s="154" t="s">
        <v>59</v>
      </c>
      <c r="O32" s="154"/>
      <c r="P32" s="24"/>
      <c r="Q32" s="154" t="s">
        <v>59</v>
      </c>
      <c r="R32" s="94"/>
      <c r="S32" s="108">
        <f t="shared" ref="S32:S38" si="9">(F32-((I32-G32)))</f>
        <v>0.47916666666666669</v>
      </c>
      <c r="T32" s="109">
        <f t="shared" ref="T32:T38" si="10">(F32-((I32-G32)+(L32-J32)+(O32-M32)+(R32-P32)))*24</f>
        <v>11.5</v>
      </c>
      <c r="U32" s="78">
        <f t="shared" ref="U32:U38" si="11">(($J$13+C32)+($L$13-E32))</f>
        <v>0.38541666666666663</v>
      </c>
      <c r="V32" s="100">
        <f t="shared" ref="V32:V38" si="12">(I32-G32)</f>
        <v>0.13541666666666669</v>
      </c>
      <c r="W32" s="101">
        <f t="shared" ref="W32:W38" si="13">(V32+U32)</f>
        <v>0.52083333333333326</v>
      </c>
      <c r="X32" s="92"/>
      <c r="Y32" s="155"/>
      <c r="Z32" s="26">
        <f>SUM(($J$13+C32)+($L$13-E38))</f>
        <v>1.2152777777777777</v>
      </c>
      <c r="AB32" s="27"/>
    </row>
    <row r="33" spans="1:28" x14ac:dyDescent="0.2">
      <c r="A33" s="2"/>
      <c r="B33" s="143" t="s">
        <v>60</v>
      </c>
      <c r="C33" s="45">
        <v>0.22916666666666666</v>
      </c>
      <c r="D33" s="152" t="s">
        <v>59</v>
      </c>
      <c r="E33" s="155">
        <v>0.89236111111111116</v>
      </c>
      <c r="F33" s="40">
        <f t="shared" si="8"/>
        <v>0.66319444444444453</v>
      </c>
      <c r="G33" s="152">
        <v>0.4375</v>
      </c>
      <c r="H33" s="152" t="s">
        <v>59</v>
      </c>
      <c r="I33" s="153">
        <v>0.53819444444444442</v>
      </c>
      <c r="J33" s="28"/>
      <c r="K33" s="154" t="s">
        <v>59</v>
      </c>
      <c r="L33" s="90"/>
      <c r="M33" s="158"/>
      <c r="N33" s="154" t="s">
        <v>59</v>
      </c>
      <c r="O33" s="28"/>
      <c r="P33" s="24"/>
      <c r="Q33" s="154" t="s">
        <v>59</v>
      </c>
      <c r="R33" s="94"/>
      <c r="S33" s="108">
        <f t="shared" si="9"/>
        <v>0.56250000000000011</v>
      </c>
      <c r="T33" s="109">
        <f t="shared" si="10"/>
        <v>13.500000000000004</v>
      </c>
      <c r="U33" s="78">
        <f t="shared" si="11"/>
        <v>0.33680555555555547</v>
      </c>
      <c r="V33" s="100">
        <f t="shared" si="12"/>
        <v>0.10069444444444442</v>
      </c>
      <c r="W33" s="101">
        <f t="shared" si="13"/>
        <v>0.43749999999999989</v>
      </c>
      <c r="X33" s="92"/>
      <c r="Y33" s="155"/>
      <c r="Z33" s="26">
        <f t="shared" ref="Z33:Z38" si="14">SUM(($J$13+C33)+($L$13-E32))</f>
        <v>0.39930555555555547</v>
      </c>
      <c r="AB33" s="27"/>
    </row>
    <row r="34" spans="1:28" x14ac:dyDescent="0.2">
      <c r="A34" s="2"/>
      <c r="B34" s="144" t="s">
        <v>61</v>
      </c>
      <c r="C34" s="45">
        <v>0.25</v>
      </c>
      <c r="D34" s="152" t="s">
        <v>59</v>
      </c>
      <c r="E34" s="155">
        <v>0.82986111111111116</v>
      </c>
      <c r="F34" s="40">
        <f t="shared" si="8"/>
        <v>0.57986111111111116</v>
      </c>
      <c r="G34" s="152">
        <v>0.36458333333333331</v>
      </c>
      <c r="H34" s="152" t="s">
        <v>59</v>
      </c>
      <c r="I34" s="153">
        <v>0.52083333333333337</v>
      </c>
      <c r="J34" s="28"/>
      <c r="K34" s="154" t="s">
        <v>59</v>
      </c>
      <c r="L34" s="90"/>
      <c r="M34" s="118"/>
      <c r="N34" s="154" t="s">
        <v>59</v>
      </c>
      <c r="O34" s="28"/>
      <c r="P34" s="118"/>
      <c r="Q34" s="28" t="s">
        <v>59</v>
      </c>
      <c r="R34" s="94"/>
      <c r="S34" s="108">
        <f t="shared" si="9"/>
        <v>0.4236111111111111</v>
      </c>
      <c r="T34" s="109">
        <f t="shared" si="10"/>
        <v>10.166666666666666</v>
      </c>
      <c r="U34" s="78">
        <f t="shared" si="11"/>
        <v>0.42013888888888884</v>
      </c>
      <c r="V34" s="100">
        <f t="shared" si="12"/>
        <v>0.15625000000000006</v>
      </c>
      <c r="W34" s="101">
        <f t="shared" si="13"/>
        <v>0.57638888888888884</v>
      </c>
      <c r="X34" s="92"/>
      <c r="Y34" s="155"/>
      <c r="Z34" s="26">
        <f t="shared" si="14"/>
        <v>0.35763888888888884</v>
      </c>
      <c r="AB34" s="27"/>
    </row>
    <row r="35" spans="1:28" x14ac:dyDescent="0.2">
      <c r="A35" s="2"/>
      <c r="B35" s="144" t="s">
        <v>140</v>
      </c>
      <c r="C35" s="45">
        <v>0.22916666666666666</v>
      </c>
      <c r="D35" s="152" t="s">
        <v>59</v>
      </c>
      <c r="E35" s="155">
        <v>0.91319444444444442</v>
      </c>
      <c r="F35" s="40">
        <f t="shared" si="8"/>
        <v>0.68402777777777779</v>
      </c>
      <c r="G35" s="152">
        <v>0.4375</v>
      </c>
      <c r="H35" s="152" t="s">
        <v>59</v>
      </c>
      <c r="I35" s="153">
        <v>0.53819444444444442</v>
      </c>
      <c r="J35" s="28"/>
      <c r="K35" s="154" t="s">
        <v>59</v>
      </c>
      <c r="L35" s="90"/>
      <c r="M35" s="118"/>
      <c r="N35" s="154" t="s">
        <v>59</v>
      </c>
      <c r="O35" s="28"/>
      <c r="P35" s="118"/>
      <c r="Q35" s="28" t="s">
        <v>59</v>
      </c>
      <c r="R35" s="94"/>
      <c r="S35" s="108">
        <f t="shared" si="9"/>
        <v>0.58333333333333337</v>
      </c>
      <c r="T35" s="109">
        <f t="shared" si="10"/>
        <v>14</v>
      </c>
      <c r="U35" s="78">
        <f t="shared" si="11"/>
        <v>0.31597222222222221</v>
      </c>
      <c r="V35" s="100">
        <f t="shared" si="12"/>
        <v>0.10069444444444442</v>
      </c>
      <c r="W35" s="101">
        <f t="shared" si="13"/>
        <v>0.41666666666666663</v>
      </c>
      <c r="X35" s="92"/>
      <c r="Y35" s="155"/>
      <c r="Z35" s="26">
        <f t="shared" si="14"/>
        <v>0.39930555555555547</v>
      </c>
      <c r="AB35" s="27"/>
    </row>
    <row r="36" spans="1:28" x14ac:dyDescent="0.2">
      <c r="A36" s="2"/>
      <c r="B36" s="144" t="s">
        <v>141</v>
      </c>
      <c r="C36" s="39">
        <v>0.23958333333333334</v>
      </c>
      <c r="D36" s="152" t="s">
        <v>59</v>
      </c>
      <c r="E36" s="152">
        <v>0.92708333333333337</v>
      </c>
      <c r="F36" s="40">
        <f t="shared" si="8"/>
        <v>0.6875</v>
      </c>
      <c r="G36" s="152">
        <v>0.36458333333333331</v>
      </c>
      <c r="H36" s="152" t="s">
        <v>59</v>
      </c>
      <c r="I36" s="153">
        <v>0.64583333333333337</v>
      </c>
      <c r="J36" s="28"/>
      <c r="K36" s="154" t="s">
        <v>59</v>
      </c>
      <c r="L36" s="90"/>
      <c r="M36" s="118"/>
      <c r="N36" s="154" t="s">
        <v>59</v>
      </c>
      <c r="O36" s="28"/>
      <c r="P36" s="118"/>
      <c r="Q36" s="28" t="s">
        <v>59</v>
      </c>
      <c r="R36" s="94"/>
      <c r="S36" s="108">
        <f t="shared" si="9"/>
        <v>0.40624999999999994</v>
      </c>
      <c r="T36" s="109">
        <f t="shared" si="10"/>
        <v>9.7499999999999982</v>
      </c>
      <c r="U36" s="78">
        <f t="shared" si="11"/>
        <v>0.3125</v>
      </c>
      <c r="V36" s="100">
        <f t="shared" si="12"/>
        <v>0.28125000000000006</v>
      </c>
      <c r="W36" s="101">
        <f t="shared" si="13"/>
        <v>0.59375</v>
      </c>
      <c r="X36" s="92"/>
      <c r="Y36" s="155"/>
      <c r="Z36" s="26">
        <f t="shared" si="14"/>
        <v>0.32638888888888895</v>
      </c>
      <c r="AB36" s="27"/>
    </row>
    <row r="37" spans="1:28" x14ac:dyDescent="0.2">
      <c r="A37" s="2"/>
      <c r="B37" s="143" t="s">
        <v>64</v>
      </c>
      <c r="C37" s="39"/>
      <c r="D37" s="152" t="s">
        <v>59</v>
      </c>
      <c r="E37" s="155"/>
      <c r="F37" s="40">
        <f t="shared" ref="F37:F38" si="15">(E37-C37)</f>
        <v>0</v>
      </c>
      <c r="G37" s="152"/>
      <c r="H37" s="152" t="s">
        <v>59</v>
      </c>
      <c r="I37" s="153"/>
      <c r="J37" s="154"/>
      <c r="K37" s="154" t="s">
        <v>59</v>
      </c>
      <c r="L37" s="91"/>
      <c r="M37" s="24"/>
      <c r="N37" s="154" t="s">
        <v>59</v>
      </c>
      <c r="O37" s="154"/>
      <c r="P37" s="24"/>
      <c r="Q37" s="154" t="s">
        <v>59</v>
      </c>
      <c r="R37" s="94"/>
      <c r="S37" s="108">
        <f t="shared" si="9"/>
        <v>0</v>
      </c>
      <c r="T37" s="109">
        <f t="shared" si="10"/>
        <v>0</v>
      </c>
      <c r="U37" s="78">
        <f t="shared" si="11"/>
        <v>1</v>
      </c>
      <c r="V37" s="100">
        <f t="shared" si="12"/>
        <v>0</v>
      </c>
      <c r="W37" s="101">
        <f t="shared" si="13"/>
        <v>1</v>
      </c>
      <c r="X37" s="92"/>
      <c r="Y37" s="155"/>
      <c r="Z37" s="26">
        <v>0</v>
      </c>
      <c r="AB37" s="27"/>
    </row>
    <row r="38" spans="1:28" ht="13.5" thickBot="1" x14ac:dyDescent="0.25">
      <c r="A38" s="2"/>
      <c r="B38" s="144" t="s">
        <v>65</v>
      </c>
      <c r="C38" s="39"/>
      <c r="D38" s="152" t="s">
        <v>59</v>
      </c>
      <c r="E38" s="155"/>
      <c r="F38" s="40">
        <f t="shared" si="15"/>
        <v>0</v>
      </c>
      <c r="G38" s="152"/>
      <c r="H38" s="152" t="s">
        <v>59</v>
      </c>
      <c r="I38" s="153"/>
      <c r="J38" s="28"/>
      <c r="K38" s="28" t="s">
        <v>59</v>
      </c>
      <c r="L38" s="90"/>
      <c r="M38" s="118"/>
      <c r="N38" s="28" t="s">
        <v>59</v>
      </c>
      <c r="O38" s="28"/>
      <c r="P38" s="118"/>
      <c r="Q38" s="28" t="s">
        <v>59</v>
      </c>
      <c r="R38" s="93"/>
      <c r="S38" s="108">
        <f t="shared" si="9"/>
        <v>0</v>
      </c>
      <c r="T38" s="109">
        <f t="shared" si="10"/>
        <v>0</v>
      </c>
      <c r="U38" s="78">
        <f t="shared" si="11"/>
        <v>1</v>
      </c>
      <c r="V38" s="100">
        <f t="shared" si="12"/>
        <v>0</v>
      </c>
      <c r="W38" s="101">
        <f t="shared" si="13"/>
        <v>1</v>
      </c>
      <c r="X38" s="92"/>
      <c r="Y38" s="3"/>
      <c r="Z38" s="32">
        <f t="shared" si="14"/>
        <v>1</v>
      </c>
      <c r="AB38" s="27"/>
    </row>
    <row r="39" spans="1:28" ht="13.5" thickBot="1" x14ac:dyDescent="0.25">
      <c r="A39" s="2"/>
      <c r="B39" s="2"/>
      <c r="C39" s="123" t="s">
        <v>142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95">
        <f>SUM(S32:S38)*24</f>
        <v>58.916666666666671</v>
      </c>
      <c r="T39" s="107">
        <f>SUM(T32:T38)</f>
        <v>58.916666666666671</v>
      </c>
      <c r="U39" s="3"/>
      <c r="V39" s="2"/>
      <c r="W39" s="30">
        <f>SUM(W32:W38)*24</f>
        <v>109.08333333333331</v>
      </c>
      <c r="X39" s="31"/>
      <c r="Y39" s="31"/>
      <c r="Z39" s="33"/>
    </row>
    <row r="40" spans="1:2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U40" s="3"/>
      <c r="V40" s="2"/>
      <c r="W40" s="2"/>
      <c r="X40" s="2"/>
      <c r="Y40" s="2"/>
      <c r="Z40" s="2"/>
    </row>
    <row r="41" spans="1:28" x14ac:dyDescent="0.2"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F644-1E3E-4A16-BA28-FD7197878078}">
  <sheetPr>
    <pageSetUpPr fitToPage="1"/>
  </sheetPr>
  <dimension ref="A1:AB27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143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144</v>
      </c>
      <c r="P5" s="3"/>
      <c r="Q5" s="2"/>
      <c r="R5" s="63" t="s">
        <v>25</v>
      </c>
      <c r="S5" s="64"/>
      <c r="T5" s="76" t="s">
        <v>145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SUM(($J$13+C16)+($L$13-E22))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v>0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ref="Z18:Z22" si="6">SUM(($J$13+C18)+($L$13-E17))</f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39"/>
      <c r="D20" s="152" t="s">
        <v>59</v>
      </c>
      <c r="E20" s="152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 t="s">
        <v>99</v>
      </c>
      <c r="C26" s="81">
        <v>0.31944444444444442</v>
      </c>
      <c r="D26" s="54" t="s">
        <v>59</v>
      </c>
      <c r="E26" s="82">
        <v>0.84027777777777779</v>
      </c>
      <c r="F26" s="55">
        <f t="shared" ref="F26" si="7">(E26-C26)</f>
        <v>0.52083333333333337</v>
      </c>
      <c r="G26" s="54"/>
      <c r="H26" s="54" t="s">
        <v>59</v>
      </c>
      <c r="I26" s="56"/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 t="shared" ref="S26" si="8">(F26-((I26-G26)))</f>
        <v>0.52083333333333337</v>
      </c>
      <c r="T26" s="115">
        <f t="shared" ref="T26" si="9">(F26-((I26-G26)+(L26-J26)+(O26-M26)+(R26-P26)))*24</f>
        <v>12.5</v>
      </c>
      <c r="U26" s="83">
        <f t="shared" ref="U26" si="10">(($J$13+C26)+($L$13-E26))</f>
        <v>0.47916666666666663</v>
      </c>
      <c r="V26" s="100">
        <f t="shared" ref="V26" si="11">(I26-G26)</f>
        <v>0</v>
      </c>
      <c r="W26" s="101">
        <f t="shared" ref="W26" si="12">(V26+U26)</f>
        <v>0.47916666666666663</v>
      </c>
      <c r="X26" s="92"/>
      <c r="Y26" s="155"/>
      <c r="Z26" s="26">
        <v>0.3888888888888889</v>
      </c>
      <c r="AB26" s="27"/>
    </row>
    <row r="27" spans="1:28" x14ac:dyDescent="0.2">
      <c r="A27" s="2"/>
      <c r="B27" s="180" t="s">
        <v>77</v>
      </c>
      <c r="C27" s="81">
        <v>0.44444444444444442</v>
      </c>
      <c r="D27" s="54" t="s">
        <v>59</v>
      </c>
      <c r="E27" s="82">
        <v>0.90625</v>
      </c>
      <c r="F27" s="55">
        <f t="shared" ref="F27" si="13">(E27-C27)</f>
        <v>0.46180555555555558</v>
      </c>
      <c r="G27" s="54"/>
      <c r="H27" s="54" t="s">
        <v>59</v>
      </c>
      <c r="I27" s="56"/>
      <c r="J27" s="57"/>
      <c r="K27" s="57" t="s">
        <v>59</v>
      </c>
      <c r="L27" s="59"/>
      <c r="M27" s="58"/>
      <c r="N27" s="57" t="s">
        <v>59</v>
      </c>
      <c r="O27" s="57"/>
      <c r="P27" s="58"/>
      <c r="Q27" s="57" t="s">
        <v>59</v>
      </c>
      <c r="R27" s="94"/>
      <c r="S27" s="108">
        <f t="shared" ref="S27" si="14">(F27-((I27-G27)))</f>
        <v>0.46180555555555558</v>
      </c>
      <c r="T27" s="115">
        <f t="shared" ref="T27" si="15">(F27-((I27-G27)+(L27-J27)+(O27-M27)+(R27-P27)))*24</f>
        <v>11.083333333333334</v>
      </c>
      <c r="U27" s="83">
        <f t="shared" ref="U27" si="16">(($J$13+C27)+($L$13-E27))</f>
        <v>0.53819444444444442</v>
      </c>
      <c r="V27" s="100">
        <f t="shared" ref="V27" si="17">(I27-G27)</f>
        <v>0</v>
      </c>
      <c r="W27" s="101">
        <f t="shared" ref="W27" si="18">(V27+U27)</f>
        <v>0.53819444444444442</v>
      </c>
      <c r="X27" s="92"/>
      <c r="Y27" s="155"/>
      <c r="Z27" s="26">
        <f t="shared" ref="Z27" si="19">SUM(($J$13+C27)+($L$13-E26))</f>
        <v>0.60416666666666663</v>
      </c>
      <c r="AB27" s="27"/>
    </row>
  </sheetData>
  <phoneticPr fontId="11" type="noConversion"/>
  <pageMargins left="0.7" right="0.7" top="0.75" bottom="0.75" header="0.3" footer="0.3"/>
  <pageSetup paperSize="9" scale="98" fitToHeight="0" orientation="landscape" horizontalDpi="4294967293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793B0-EF74-4054-96AB-14EEAECF2C4E}">
  <sheetPr>
    <pageSetUpPr fitToPage="1"/>
  </sheetPr>
  <dimension ref="A1:AB26"/>
  <sheetViews>
    <sheetView topLeftCell="A2"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146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138</v>
      </c>
      <c r="P5" s="3"/>
      <c r="Q5" s="2"/>
      <c r="R5" s="63" t="s">
        <v>25</v>
      </c>
      <c r="S5" s="64"/>
      <c r="T5" s="76" t="s">
        <v>147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SUM(($J$13+C16)+($L$13-E22))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v>0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ref="Z18:Z22" si="6">SUM(($J$13+C18)+($L$13-E17))</f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39"/>
      <c r="D20" s="152" t="s">
        <v>59</v>
      </c>
      <c r="E20" s="152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 t="s">
        <v>103</v>
      </c>
      <c r="C26" s="81">
        <v>0.3125</v>
      </c>
      <c r="D26" s="54" t="s">
        <v>59</v>
      </c>
      <c r="E26" s="82">
        <v>0.84027777777777779</v>
      </c>
      <c r="F26" s="55">
        <f t="shared" ref="F26" si="7">(E26-C26)</f>
        <v>0.52777777777777779</v>
      </c>
      <c r="G26" s="54">
        <v>0.5</v>
      </c>
      <c r="H26" s="54" t="s">
        <v>59</v>
      </c>
      <c r="I26" s="56">
        <v>0.65625</v>
      </c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 t="shared" ref="S26" si="8">(F26-((I26-G26)))</f>
        <v>0.37152777777777779</v>
      </c>
      <c r="T26" s="115">
        <f t="shared" ref="T26" si="9">(F26-((I26-G26)+(L26-J26)+(O26-M26)+(R26-P26)))*24</f>
        <v>8.9166666666666679</v>
      </c>
      <c r="U26" s="83">
        <f t="shared" ref="U26" si="10">(($J$13+C26)+($L$13-E26))</f>
        <v>0.47222222222222221</v>
      </c>
      <c r="V26" s="100">
        <f t="shared" ref="V26" si="11">(I26-G26)</f>
        <v>0.15625</v>
      </c>
      <c r="W26" s="101">
        <f t="shared" ref="W26" si="12">(V26+U26)</f>
        <v>0.62847222222222221</v>
      </c>
      <c r="X26" s="92"/>
      <c r="Y26" s="155"/>
      <c r="Z26" s="26">
        <v>0.28472222222222221</v>
      </c>
      <c r="AB26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7" max="27" man="1"/>
  </rowBreaks>
  <ignoredErrors>
    <ignoredError sqref="Z5 T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DD94-3791-4FA2-8B8C-A0E1A06B6C2B}">
  <sheetPr>
    <pageSetUpPr fitToPage="1"/>
  </sheetPr>
  <dimension ref="A1:AB27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148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149</v>
      </c>
      <c r="P5" s="3"/>
      <c r="Q5" s="2"/>
      <c r="R5" s="63" t="s">
        <v>25</v>
      </c>
      <c r="S5" s="64"/>
      <c r="T5" s="76" t="s">
        <v>150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U25" s="3"/>
      <c r="V25" s="2"/>
      <c r="W25" s="2"/>
      <c r="X25" s="2"/>
      <c r="Y25" s="2"/>
      <c r="Z25" s="2"/>
    </row>
    <row r="26" spans="1:2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U26" s="3"/>
      <c r="V26" s="2"/>
      <c r="W26" s="2"/>
      <c r="X26" s="2"/>
      <c r="Y26" s="2"/>
      <c r="Z26" s="2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U27" s="3"/>
      <c r="V27" s="2"/>
      <c r="W27" s="2"/>
      <c r="X27" s="2"/>
      <c r="Y27" s="2"/>
      <c r="Z27" s="2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3DAB-FB94-45F1-B99C-A7342A1EB974}">
  <sheetPr>
    <pageSetUpPr fitToPage="1"/>
  </sheetPr>
  <dimension ref="A1:AB51"/>
  <sheetViews>
    <sheetView topLeftCell="A16" zoomScaleNormal="100" zoomScaleSheetLayoutView="85" workbookViewId="0">
      <selection activeCell="I7" sqref="I7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151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152</v>
      </c>
      <c r="P5" s="3"/>
      <c r="Q5" s="2"/>
      <c r="R5" s="63" t="s">
        <v>25</v>
      </c>
      <c r="S5" s="64"/>
      <c r="T5" s="76" t="s">
        <v>153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4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154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ht="13.5" thickBot="1" x14ac:dyDescent="0.25">
      <c r="A16" s="2"/>
      <c r="B16" s="430" t="s">
        <v>58</v>
      </c>
      <c r="C16" s="421">
        <v>0.23958333333333334</v>
      </c>
      <c r="D16" s="422" t="s">
        <v>59</v>
      </c>
      <c r="E16" s="423">
        <v>0.61458333333333337</v>
      </c>
      <c r="F16" s="424">
        <f t="shared" ref="F16:F23" si="0">(E16-C16)</f>
        <v>0.375</v>
      </c>
      <c r="G16" s="422">
        <v>0.4826388888888889</v>
      </c>
      <c r="H16" s="422" t="s">
        <v>59</v>
      </c>
      <c r="I16" s="425">
        <v>0.53125</v>
      </c>
      <c r="J16" s="426"/>
      <c r="K16" s="426" t="s">
        <v>59</v>
      </c>
      <c r="L16" s="87"/>
      <c r="M16" s="86"/>
      <c r="N16" s="426" t="s">
        <v>59</v>
      </c>
      <c r="O16" s="426"/>
      <c r="P16" s="428"/>
      <c r="Q16" s="426" t="s">
        <v>59</v>
      </c>
      <c r="R16" s="103"/>
      <c r="S16" s="110">
        <f t="shared" ref="S16:S23" si="1">(F16-((I16-G16)))</f>
        <v>0.3263888888888889</v>
      </c>
      <c r="T16" s="113">
        <f t="shared" ref="T16:T23" si="2">(F16-((I16-G16)+(L16-J16)+(O16-M16)+(R16-P16)))*24</f>
        <v>7.8333333333333339</v>
      </c>
      <c r="U16" s="427">
        <f t="shared" ref="U16:U23" si="3">(($J$13+C16)+($L$13-E16))</f>
        <v>0.625</v>
      </c>
      <c r="V16" s="119">
        <f t="shared" ref="V16:V23" si="4">(I16-G16)</f>
        <v>4.8611111111111105E-2</v>
      </c>
      <c r="W16" s="120">
        <f t="shared" ref="W16:W23" si="5">(V16+U16)</f>
        <v>0.67361111111111116</v>
      </c>
      <c r="X16" s="92"/>
      <c r="Y16" s="155"/>
      <c r="Z16" s="61">
        <f>SUM(($J$13+C16)+($L$13-E23))</f>
        <v>0.32291666666666674</v>
      </c>
      <c r="AB16" s="27"/>
    </row>
    <row r="17" spans="1:28" x14ac:dyDescent="0.2">
      <c r="A17" s="2"/>
      <c r="B17" s="186" t="s">
        <v>58</v>
      </c>
      <c r="C17" s="187">
        <v>0.60416666666666663</v>
      </c>
      <c r="D17" s="188" t="s">
        <v>59</v>
      </c>
      <c r="E17" s="188">
        <v>0.87152777777777779</v>
      </c>
      <c r="F17" s="190">
        <f t="shared" si="0"/>
        <v>0.26736111111111116</v>
      </c>
      <c r="G17" s="188"/>
      <c r="H17" s="188" t="s">
        <v>59</v>
      </c>
      <c r="I17" s="191"/>
      <c r="J17" s="192"/>
      <c r="K17" s="192" t="s">
        <v>59</v>
      </c>
      <c r="L17" s="193"/>
      <c r="M17" s="194"/>
      <c r="N17" s="192" t="s">
        <v>59</v>
      </c>
      <c r="O17" s="192"/>
      <c r="P17" s="194"/>
      <c r="Q17" s="192" t="s">
        <v>59</v>
      </c>
      <c r="R17" s="104"/>
      <c r="S17" s="111">
        <f t="shared" si="1"/>
        <v>0.26736111111111116</v>
      </c>
      <c r="T17" s="195">
        <f t="shared" si="2"/>
        <v>6.4166666666666679</v>
      </c>
      <c r="U17" s="196">
        <f t="shared" si="3"/>
        <v>0.73263888888888884</v>
      </c>
      <c r="V17" s="121">
        <f t="shared" si="4"/>
        <v>0</v>
      </c>
      <c r="W17" s="122">
        <f t="shared" si="5"/>
        <v>0.73263888888888884</v>
      </c>
      <c r="X17" s="92"/>
      <c r="Y17" s="155"/>
      <c r="Z17" s="181">
        <f>SUM(($J$13+C17)+($L$13-E12))</f>
        <v>1.6041666666666665</v>
      </c>
      <c r="AB17" s="27"/>
    </row>
    <row r="18" spans="1:28" x14ac:dyDescent="0.2">
      <c r="A18" s="2"/>
      <c r="B18" s="137" t="s">
        <v>60</v>
      </c>
      <c r="C18" s="81">
        <v>0.23958333333333334</v>
      </c>
      <c r="D18" s="54" t="s">
        <v>59</v>
      </c>
      <c r="E18" s="82">
        <v>0.87152777777777779</v>
      </c>
      <c r="F18" s="55">
        <f t="shared" si="0"/>
        <v>0.63194444444444442</v>
      </c>
      <c r="G18" s="54">
        <v>0.4826388888888889</v>
      </c>
      <c r="H18" s="54" t="s">
        <v>59</v>
      </c>
      <c r="I18" s="56">
        <v>0.53125</v>
      </c>
      <c r="J18" s="57"/>
      <c r="K18" s="57" t="s">
        <v>59</v>
      </c>
      <c r="L18" s="59"/>
      <c r="M18" s="57"/>
      <c r="N18" s="57" t="s">
        <v>59</v>
      </c>
      <c r="O18" s="59"/>
      <c r="P18" s="58"/>
      <c r="Q18" s="57" t="s">
        <v>59</v>
      </c>
      <c r="R18" s="94"/>
      <c r="S18" s="108">
        <f t="shared" si="1"/>
        <v>0.58333333333333326</v>
      </c>
      <c r="T18" s="115">
        <f t="shared" si="2"/>
        <v>13.999999999999998</v>
      </c>
      <c r="U18" s="83">
        <f t="shared" si="3"/>
        <v>0.36805555555555558</v>
      </c>
      <c r="V18" s="100">
        <f t="shared" si="4"/>
        <v>4.8611111111111105E-2</v>
      </c>
      <c r="W18" s="101">
        <f t="shared" si="5"/>
        <v>0.41666666666666669</v>
      </c>
      <c r="X18" s="92"/>
      <c r="Y18" s="155"/>
      <c r="Z18" s="139">
        <f t="shared" ref="Z18:Z23" si="6">SUM(($J$13+C18)+($L$13-E17))</f>
        <v>0.36805555555555558</v>
      </c>
      <c r="AB18" s="27"/>
    </row>
    <row r="19" spans="1:28" x14ac:dyDescent="0.2">
      <c r="A19" s="2"/>
      <c r="B19" s="29" t="s">
        <v>61</v>
      </c>
      <c r="C19" s="45">
        <v>0.23958333333333334</v>
      </c>
      <c r="D19" s="152" t="s">
        <v>59</v>
      </c>
      <c r="E19" s="155">
        <v>0.87152777777777779</v>
      </c>
      <c r="F19" s="40">
        <f t="shared" si="0"/>
        <v>0.63194444444444442</v>
      </c>
      <c r="G19" s="152">
        <v>0.4826388888888889</v>
      </c>
      <c r="H19" s="152" t="s">
        <v>59</v>
      </c>
      <c r="I19" s="153">
        <v>0.53125</v>
      </c>
      <c r="J19" s="28"/>
      <c r="K19" s="28" t="s">
        <v>59</v>
      </c>
      <c r="L19" s="90"/>
      <c r="M19" s="28">
        <v>0.63541666666666663</v>
      </c>
      <c r="N19" s="28" t="s">
        <v>59</v>
      </c>
      <c r="O19" s="90">
        <v>0.72569444444444442</v>
      </c>
      <c r="P19" s="118"/>
      <c r="Q19" s="28" t="s">
        <v>59</v>
      </c>
      <c r="R19" s="94"/>
      <c r="S19" s="108">
        <f t="shared" si="1"/>
        <v>0.58333333333333326</v>
      </c>
      <c r="T19" s="109">
        <f t="shared" si="2"/>
        <v>11.833333333333332</v>
      </c>
      <c r="U19" s="78">
        <f t="shared" si="3"/>
        <v>0.36805555555555558</v>
      </c>
      <c r="V19" s="100">
        <f t="shared" si="4"/>
        <v>4.8611111111111105E-2</v>
      </c>
      <c r="W19" s="101">
        <f t="shared" si="5"/>
        <v>0.41666666666666669</v>
      </c>
      <c r="X19" s="92"/>
      <c r="Y19" s="155"/>
      <c r="Z19" s="26">
        <f t="shared" si="6"/>
        <v>0.36805555555555558</v>
      </c>
      <c r="AB19" s="27"/>
    </row>
    <row r="20" spans="1:28" x14ac:dyDescent="0.2">
      <c r="A20" s="2"/>
      <c r="B20" s="160" t="s">
        <v>62</v>
      </c>
      <c r="C20" s="172">
        <v>0.23958333333333334</v>
      </c>
      <c r="D20" s="127" t="s">
        <v>59</v>
      </c>
      <c r="E20" s="128">
        <v>0.87152777777777779</v>
      </c>
      <c r="F20" s="129">
        <f t="shared" si="0"/>
        <v>0.63194444444444442</v>
      </c>
      <c r="G20" s="127">
        <v>0.4826388888888889</v>
      </c>
      <c r="H20" s="127" t="s">
        <v>59</v>
      </c>
      <c r="I20" s="130">
        <v>0.53125</v>
      </c>
      <c r="J20" s="161"/>
      <c r="K20" s="161" t="s">
        <v>59</v>
      </c>
      <c r="L20" s="132"/>
      <c r="M20" s="161"/>
      <c r="N20" s="161" t="s">
        <v>59</v>
      </c>
      <c r="O20" s="132"/>
      <c r="P20" s="133"/>
      <c r="Q20" s="161" t="s">
        <v>59</v>
      </c>
      <c r="R20" s="94"/>
      <c r="S20" s="108">
        <f t="shared" si="1"/>
        <v>0.58333333333333326</v>
      </c>
      <c r="T20" s="135">
        <f t="shared" si="2"/>
        <v>13.999999999999998</v>
      </c>
      <c r="U20" s="136">
        <f t="shared" si="3"/>
        <v>0.36805555555555558</v>
      </c>
      <c r="V20" s="100">
        <f t="shared" si="4"/>
        <v>4.8611111111111105E-2</v>
      </c>
      <c r="W20" s="101">
        <f t="shared" si="5"/>
        <v>0.41666666666666669</v>
      </c>
      <c r="X20" s="92"/>
      <c r="Y20" s="155"/>
      <c r="Z20" s="138">
        <f t="shared" si="6"/>
        <v>0.36805555555555558</v>
      </c>
      <c r="AB20" s="27"/>
    </row>
    <row r="21" spans="1:28" x14ac:dyDescent="0.2">
      <c r="A21" s="2"/>
      <c r="B21" s="137" t="s">
        <v>155</v>
      </c>
      <c r="C21" s="159">
        <v>0.23958333333333334</v>
      </c>
      <c r="D21" s="54" t="s">
        <v>59</v>
      </c>
      <c r="E21" s="82">
        <v>0.87152777777777779</v>
      </c>
      <c r="F21" s="55">
        <f t="shared" si="0"/>
        <v>0.63194444444444442</v>
      </c>
      <c r="G21" s="54">
        <v>0.4826388888888889</v>
      </c>
      <c r="H21" s="54" t="s">
        <v>59</v>
      </c>
      <c r="I21" s="56">
        <v>0.53125</v>
      </c>
      <c r="J21" s="57"/>
      <c r="K21" s="57" t="s">
        <v>59</v>
      </c>
      <c r="L21" s="59"/>
      <c r="M21" s="57"/>
      <c r="N21" s="57" t="s">
        <v>59</v>
      </c>
      <c r="O21" s="59"/>
      <c r="P21" s="58"/>
      <c r="Q21" s="57" t="s">
        <v>59</v>
      </c>
      <c r="R21" s="94"/>
      <c r="S21" s="108">
        <f t="shared" si="1"/>
        <v>0.58333333333333326</v>
      </c>
      <c r="T21" s="115">
        <f t="shared" si="2"/>
        <v>13.999999999999998</v>
      </c>
      <c r="U21" s="83">
        <f t="shared" si="3"/>
        <v>0.36805555555555558</v>
      </c>
      <c r="V21" s="100">
        <f t="shared" si="4"/>
        <v>4.8611111111111105E-2</v>
      </c>
      <c r="W21" s="101">
        <f t="shared" si="5"/>
        <v>0.41666666666666669</v>
      </c>
      <c r="X21" s="92"/>
      <c r="Y21" s="155"/>
      <c r="Z21" s="139">
        <f t="shared" si="6"/>
        <v>0.36805555555555558</v>
      </c>
      <c r="AB21" s="27"/>
    </row>
    <row r="22" spans="1:28" x14ac:dyDescent="0.2">
      <c r="A22" s="2"/>
      <c r="B22" s="25" t="s">
        <v>156</v>
      </c>
      <c r="C22" s="39">
        <v>0.2673611111111111</v>
      </c>
      <c r="D22" s="152" t="s">
        <v>59</v>
      </c>
      <c r="E22" s="155">
        <v>0.85763888888888884</v>
      </c>
      <c r="F22" s="40">
        <f t="shared" si="0"/>
        <v>0.59027777777777768</v>
      </c>
      <c r="G22" s="152">
        <v>0.56944444444444442</v>
      </c>
      <c r="H22" s="152" t="s">
        <v>59</v>
      </c>
      <c r="I22" s="153">
        <v>0.625</v>
      </c>
      <c r="J22" s="154"/>
      <c r="K22" s="154" t="s">
        <v>59</v>
      </c>
      <c r="L22" s="91"/>
      <c r="M22" s="154"/>
      <c r="N22" s="154" t="s">
        <v>59</v>
      </c>
      <c r="O22" s="91"/>
      <c r="P22" s="24"/>
      <c r="Q22" s="154" t="s">
        <v>59</v>
      </c>
      <c r="R22" s="94"/>
      <c r="S22" s="108">
        <f t="shared" si="1"/>
        <v>0.5347222222222221</v>
      </c>
      <c r="T22" s="109">
        <f t="shared" si="2"/>
        <v>12.83333333333333</v>
      </c>
      <c r="U22" s="78">
        <f t="shared" si="3"/>
        <v>0.40972222222222227</v>
      </c>
      <c r="V22" s="100">
        <f t="shared" si="4"/>
        <v>5.555555555555558E-2</v>
      </c>
      <c r="W22" s="101">
        <f t="shared" si="5"/>
        <v>0.46527777777777785</v>
      </c>
      <c r="X22" s="92"/>
      <c r="Y22" s="155"/>
      <c r="Z22" s="26">
        <f t="shared" si="6"/>
        <v>0.39583333333333331</v>
      </c>
      <c r="AB22" s="27"/>
    </row>
    <row r="23" spans="1:28" ht="13.5" thickBot="1" x14ac:dyDescent="0.25">
      <c r="A23" s="2"/>
      <c r="B23" s="29" t="s">
        <v>65</v>
      </c>
      <c r="C23" s="39">
        <v>0.33333333333333331</v>
      </c>
      <c r="D23" s="152" t="s">
        <v>59</v>
      </c>
      <c r="E23" s="155">
        <v>0.91666666666666663</v>
      </c>
      <c r="F23" s="40">
        <f t="shared" si="0"/>
        <v>0.58333333333333326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28"/>
      <c r="P23" s="118">
        <v>0.77777777777777779</v>
      </c>
      <c r="Q23" s="28" t="s">
        <v>59</v>
      </c>
      <c r="R23" s="93">
        <v>0.80208333333333337</v>
      </c>
      <c r="S23" s="108">
        <f t="shared" si="1"/>
        <v>0.58333333333333326</v>
      </c>
      <c r="T23" s="109">
        <f t="shared" si="2"/>
        <v>13.416666666666664</v>
      </c>
      <c r="U23" s="78">
        <f t="shared" si="3"/>
        <v>0.41666666666666669</v>
      </c>
      <c r="V23" s="100">
        <f t="shared" si="4"/>
        <v>0</v>
      </c>
      <c r="W23" s="101">
        <f t="shared" si="5"/>
        <v>0.41666666666666669</v>
      </c>
      <c r="X23" s="92"/>
      <c r="Y23" s="3"/>
      <c r="Z23" s="32">
        <f t="shared" si="6"/>
        <v>0.47569444444444448</v>
      </c>
      <c r="AB23" s="27"/>
    </row>
    <row r="24" spans="1:28" ht="13.5" thickBot="1" x14ac:dyDescent="0.25">
      <c r="A24" s="2"/>
      <c r="B24" s="2"/>
      <c r="C24" s="123" t="s">
        <v>157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SUM(S16,S18:S23)*24</f>
        <v>90.666666666666643</v>
      </c>
      <c r="T24" s="107">
        <f>SUM(T16,T18:T23)</f>
        <v>87.916666666666657</v>
      </c>
      <c r="U24" s="3"/>
      <c r="V24" s="2"/>
      <c r="W24" s="30">
        <f>SUM(W16,W18:W23)*24</f>
        <v>77.333333333333343</v>
      </c>
      <c r="X24" s="31"/>
      <c r="Y24" s="31"/>
      <c r="Z24" s="33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U25" s="3"/>
      <c r="V25" s="2"/>
      <c r="W25" s="2"/>
      <c r="X25" s="2"/>
      <c r="Y25" s="2"/>
      <c r="Z25" s="2"/>
    </row>
    <row r="26" spans="1:28" x14ac:dyDescent="0.2">
      <c r="A26" s="2"/>
      <c r="B26" s="2"/>
      <c r="C26" s="24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U26" s="3"/>
      <c r="V26" s="2"/>
      <c r="W26" s="2"/>
      <c r="X26" s="2"/>
      <c r="Y26" s="2"/>
      <c r="Z26" s="2"/>
    </row>
    <row r="27" spans="1:28" ht="13.5" thickBot="1" x14ac:dyDescent="0.25">
      <c r="A27" s="2"/>
      <c r="B27" s="2"/>
      <c r="C27" s="47" t="s">
        <v>158</v>
      </c>
      <c r="D27" s="2"/>
      <c r="E27" s="2"/>
      <c r="F27" s="2"/>
      <c r="G27" s="2"/>
      <c r="H27" s="2"/>
      <c r="I27" s="2"/>
      <c r="J27" s="2"/>
      <c r="K27" s="2"/>
      <c r="L27" s="2"/>
      <c r="M27" s="1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8" ht="13.5" hidden="1" thickBot="1" x14ac:dyDescent="0.25">
      <c r="A28" s="2"/>
      <c r="B28" s="2"/>
      <c r="C28" s="2"/>
      <c r="D28" s="2"/>
      <c r="E28" s="2"/>
      <c r="F28" s="2"/>
      <c r="G28" s="2"/>
      <c r="H28" s="2"/>
      <c r="I28" s="2"/>
      <c r="J28" s="18">
        <v>0</v>
      </c>
      <c r="K28" s="2"/>
      <c r="L28" s="18">
        <v>1</v>
      </c>
      <c r="M28" s="1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8" x14ac:dyDescent="0.2">
      <c r="A29" s="2"/>
      <c r="B29" s="48"/>
      <c r="C29" s="148"/>
      <c r="D29" s="49"/>
      <c r="E29" s="19" t="s">
        <v>40</v>
      </c>
      <c r="F29" s="146"/>
      <c r="G29" s="34"/>
      <c r="H29" s="35" t="s">
        <v>41</v>
      </c>
      <c r="I29" s="146"/>
      <c r="J29" s="20"/>
      <c r="K29" s="20" t="s">
        <v>42</v>
      </c>
      <c r="L29" s="116"/>
      <c r="M29" s="117"/>
      <c r="N29" s="20" t="s">
        <v>42</v>
      </c>
      <c r="O29" s="20"/>
      <c r="P29" s="117"/>
      <c r="Q29" s="20" t="s">
        <v>43</v>
      </c>
      <c r="R29" s="20"/>
      <c r="S29" s="21" t="s">
        <v>44</v>
      </c>
      <c r="T29" s="147" t="s">
        <v>45</v>
      </c>
      <c r="U29" s="148"/>
      <c r="V29" s="19" t="s">
        <v>46</v>
      </c>
      <c r="W29" s="147"/>
      <c r="X29" s="5"/>
      <c r="Y29" s="5"/>
      <c r="Z29" s="44" t="s">
        <v>47</v>
      </c>
      <c r="AB29" s="42" t="s">
        <v>33</v>
      </c>
    </row>
    <row r="30" spans="1:28" ht="13.5" thickBot="1" x14ac:dyDescent="0.25">
      <c r="A30" s="2"/>
      <c r="B30" s="50" t="s">
        <v>48</v>
      </c>
      <c r="C30" s="279"/>
      <c r="D30" s="51" t="s">
        <v>49</v>
      </c>
      <c r="E30" s="52"/>
      <c r="F30" s="38" t="s">
        <v>50</v>
      </c>
      <c r="G30" s="36"/>
      <c r="H30" s="36"/>
      <c r="I30" s="149"/>
      <c r="J30" s="150" t="s">
        <v>51</v>
      </c>
      <c r="K30" s="23"/>
      <c r="L30" s="23" t="s">
        <v>51</v>
      </c>
      <c r="M30" s="150"/>
      <c r="N30" s="23"/>
      <c r="O30" s="23"/>
      <c r="P30" s="150" t="s">
        <v>51</v>
      </c>
      <c r="Q30" s="23"/>
      <c r="R30" s="96" t="s">
        <v>51</v>
      </c>
      <c r="S30" s="97" t="s">
        <v>52</v>
      </c>
      <c r="T30" s="22" t="s">
        <v>53</v>
      </c>
      <c r="U30" s="22" t="s">
        <v>54</v>
      </c>
      <c r="V30" s="98" t="s">
        <v>55</v>
      </c>
      <c r="W30" s="99" t="s">
        <v>56</v>
      </c>
      <c r="X30" s="102"/>
      <c r="Y30" s="151"/>
      <c r="Z30" s="420" t="s">
        <v>57</v>
      </c>
      <c r="AB30" s="43"/>
    </row>
    <row r="31" spans="1:28" ht="13.5" thickBot="1" x14ac:dyDescent="0.25">
      <c r="A31" s="2"/>
      <c r="B31" s="430" t="s">
        <v>58</v>
      </c>
      <c r="C31" s="421">
        <v>0.23958333333333334</v>
      </c>
      <c r="D31" s="422" t="s">
        <v>59</v>
      </c>
      <c r="E31" s="423">
        <v>0.61458333333333337</v>
      </c>
      <c r="F31" s="424">
        <f t="shared" ref="F31:F39" si="7">(E31-C31)</f>
        <v>0.375</v>
      </c>
      <c r="G31" s="422">
        <v>0.4826388888888889</v>
      </c>
      <c r="H31" s="422" t="s">
        <v>59</v>
      </c>
      <c r="I31" s="425">
        <v>0.53125</v>
      </c>
      <c r="J31" s="426"/>
      <c r="K31" s="426" t="s">
        <v>59</v>
      </c>
      <c r="L31" s="87"/>
      <c r="M31" s="86"/>
      <c r="N31" s="426" t="s">
        <v>59</v>
      </c>
      <c r="O31" s="426"/>
      <c r="P31" s="428"/>
      <c r="Q31" s="426" t="s">
        <v>59</v>
      </c>
      <c r="R31" s="103"/>
      <c r="S31" s="224">
        <f t="shared" ref="S31:S39" si="8">(F31-((I31-G31)))</f>
        <v>0.3263888888888889</v>
      </c>
      <c r="T31" s="225">
        <f t="shared" ref="T31:T39" si="9">(F31-((I31-G31)+(L31-J31)+(O31-M31)+(R31-P31)))*24</f>
        <v>7.8333333333333339</v>
      </c>
      <c r="U31" s="427">
        <f t="shared" ref="U31:U39" si="10">(($J$13+C31)+($L$13-E31))</f>
        <v>0.625</v>
      </c>
      <c r="V31" s="119">
        <f t="shared" ref="V31:V39" si="11">(I31-G31)</f>
        <v>4.8611111111111105E-2</v>
      </c>
      <c r="W31" s="228">
        <f t="shared" ref="W31:W39" si="12">(V31+U31)</f>
        <v>0.67361111111111116</v>
      </c>
      <c r="X31" s="92"/>
      <c r="Y31" s="155"/>
      <c r="Z31" s="61">
        <f>SUM(($J$13+C31)+($L$13-E39))</f>
        <v>0.32291666666666674</v>
      </c>
      <c r="AB31" s="27"/>
    </row>
    <row r="32" spans="1:28" x14ac:dyDescent="0.2">
      <c r="A32" s="2"/>
      <c r="B32" s="186" t="s">
        <v>58</v>
      </c>
      <c r="C32" s="187">
        <v>0.60416666666666663</v>
      </c>
      <c r="D32" s="188" t="s">
        <v>59</v>
      </c>
      <c r="E32" s="188">
        <v>0.87152777777777779</v>
      </c>
      <c r="F32" s="190">
        <f t="shared" si="7"/>
        <v>0.26736111111111116</v>
      </c>
      <c r="G32" s="188"/>
      <c r="H32" s="188" t="s">
        <v>59</v>
      </c>
      <c r="I32" s="191"/>
      <c r="J32" s="192"/>
      <c r="K32" s="192" t="s">
        <v>59</v>
      </c>
      <c r="L32" s="193"/>
      <c r="M32" s="194"/>
      <c r="N32" s="192" t="s">
        <v>59</v>
      </c>
      <c r="O32" s="192"/>
      <c r="P32" s="194"/>
      <c r="Q32" s="192" t="s">
        <v>59</v>
      </c>
      <c r="R32" s="104"/>
      <c r="S32" s="111">
        <f t="shared" si="8"/>
        <v>0.26736111111111116</v>
      </c>
      <c r="T32" s="231">
        <f t="shared" si="9"/>
        <v>6.4166666666666679</v>
      </c>
      <c r="U32" s="196">
        <f t="shared" si="10"/>
        <v>0.73263888888888884</v>
      </c>
      <c r="V32" s="121">
        <f t="shared" si="11"/>
        <v>0</v>
      </c>
      <c r="W32" s="235">
        <f t="shared" si="12"/>
        <v>0.73263888888888884</v>
      </c>
      <c r="X32" s="92"/>
      <c r="Y32" s="155"/>
      <c r="Z32" s="181">
        <f>SUM(($J$13+C32)+($L$13-E27))</f>
        <v>1.6041666666666665</v>
      </c>
      <c r="AB32" s="27"/>
    </row>
    <row r="33" spans="1:28" x14ac:dyDescent="0.2">
      <c r="A33" s="2"/>
      <c r="B33" s="137" t="s">
        <v>60</v>
      </c>
      <c r="C33" s="81">
        <v>0.23958333333333334</v>
      </c>
      <c r="D33" s="54" t="s">
        <v>59</v>
      </c>
      <c r="E33" s="82">
        <v>0.87152777777777779</v>
      </c>
      <c r="F33" s="55">
        <f t="shared" si="7"/>
        <v>0.63194444444444442</v>
      </c>
      <c r="G33" s="54">
        <v>0.4826388888888889</v>
      </c>
      <c r="H33" s="54" t="s">
        <v>59</v>
      </c>
      <c r="I33" s="56">
        <v>0.53125</v>
      </c>
      <c r="J33" s="57"/>
      <c r="K33" s="57" t="s">
        <v>59</v>
      </c>
      <c r="L33" s="59"/>
      <c r="M33" s="57"/>
      <c r="N33" s="57" t="s">
        <v>59</v>
      </c>
      <c r="O33" s="59"/>
      <c r="P33" s="58"/>
      <c r="Q33" s="57" t="s">
        <v>59</v>
      </c>
      <c r="R33" s="94"/>
      <c r="S33" s="108">
        <f t="shared" si="8"/>
        <v>0.58333333333333326</v>
      </c>
      <c r="T33" s="232">
        <f t="shared" si="9"/>
        <v>13.999999999999998</v>
      </c>
      <c r="U33" s="83">
        <f t="shared" si="10"/>
        <v>0.36805555555555558</v>
      </c>
      <c r="V33" s="100">
        <f t="shared" si="11"/>
        <v>4.8611111111111105E-2</v>
      </c>
      <c r="W33" s="236">
        <f t="shared" si="12"/>
        <v>0.41666666666666669</v>
      </c>
      <c r="X33" s="92"/>
      <c r="Y33" s="155"/>
      <c r="Z33" s="139">
        <f>SUM(($J$13+C33)+($L$13-E32))</f>
        <v>0.36805555555555558</v>
      </c>
      <c r="AB33" s="27"/>
    </row>
    <row r="34" spans="1:28" x14ac:dyDescent="0.2">
      <c r="A34" s="2"/>
      <c r="B34" s="29" t="s">
        <v>61</v>
      </c>
      <c r="C34" s="45">
        <v>0.23958333333333334</v>
      </c>
      <c r="D34" s="152" t="s">
        <v>59</v>
      </c>
      <c r="E34" s="155">
        <v>0.87152777777777779</v>
      </c>
      <c r="F34" s="40">
        <f t="shared" si="7"/>
        <v>0.63194444444444442</v>
      </c>
      <c r="G34" s="152">
        <v>0.4826388888888889</v>
      </c>
      <c r="H34" s="152" t="s">
        <v>59</v>
      </c>
      <c r="I34" s="153">
        <v>0.53125</v>
      </c>
      <c r="J34" s="28"/>
      <c r="K34" s="28" t="s">
        <v>59</v>
      </c>
      <c r="L34" s="90"/>
      <c r="M34" s="28">
        <v>0.63541666666666663</v>
      </c>
      <c r="N34" s="28" t="s">
        <v>59</v>
      </c>
      <c r="O34" s="90">
        <v>0.72569444444444442</v>
      </c>
      <c r="P34" s="118"/>
      <c r="Q34" s="28" t="s">
        <v>59</v>
      </c>
      <c r="R34" s="94"/>
      <c r="S34" s="108">
        <f t="shared" si="8"/>
        <v>0.58333333333333326</v>
      </c>
      <c r="T34" s="233">
        <f t="shared" si="9"/>
        <v>11.833333333333332</v>
      </c>
      <c r="U34" s="78">
        <f t="shared" si="10"/>
        <v>0.36805555555555558</v>
      </c>
      <c r="V34" s="100">
        <f t="shared" si="11"/>
        <v>4.8611111111111105E-2</v>
      </c>
      <c r="W34" s="236">
        <f t="shared" si="12"/>
        <v>0.41666666666666669</v>
      </c>
      <c r="X34" s="92"/>
      <c r="Y34" s="155"/>
      <c r="Z34" s="26">
        <f>SUM(($J$13+C34)+($L$13-E33))</f>
        <v>0.36805555555555558</v>
      </c>
      <c r="AB34" s="27"/>
    </row>
    <row r="35" spans="1:28" ht="13.5" thickBot="1" x14ac:dyDescent="0.25">
      <c r="A35" s="2"/>
      <c r="B35" s="84" t="s">
        <v>62</v>
      </c>
      <c r="C35" s="431">
        <v>0.23958333333333334</v>
      </c>
      <c r="D35" s="422" t="s">
        <v>59</v>
      </c>
      <c r="E35" s="423">
        <v>0.61458333333333337</v>
      </c>
      <c r="F35" s="424">
        <f t="shared" si="7"/>
        <v>0.375</v>
      </c>
      <c r="G35" s="422">
        <v>0.4826388888888889</v>
      </c>
      <c r="H35" s="422" t="s">
        <v>59</v>
      </c>
      <c r="I35" s="425">
        <v>0.53125</v>
      </c>
      <c r="J35" s="85"/>
      <c r="K35" s="85" t="s">
        <v>59</v>
      </c>
      <c r="L35" s="87"/>
      <c r="M35" s="85"/>
      <c r="N35" s="85" t="s">
        <v>59</v>
      </c>
      <c r="O35" s="87"/>
      <c r="P35" s="86"/>
      <c r="Q35" s="85" t="s">
        <v>59</v>
      </c>
      <c r="R35" s="103"/>
      <c r="S35" s="110">
        <f t="shared" si="8"/>
        <v>0.3263888888888889</v>
      </c>
      <c r="T35" s="234">
        <f t="shared" si="9"/>
        <v>7.8333333333333339</v>
      </c>
      <c r="U35" s="427">
        <f t="shared" si="10"/>
        <v>0.625</v>
      </c>
      <c r="V35" s="119">
        <f t="shared" si="11"/>
        <v>4.8611111111111105E-2</v>
      </c>
      <c r="W35" s="237">
        <f t="shared" si="12"/>
        <v>0.67361111111111116</v>
      </c>
      <c r="X35" s="92"/>
      <c r="Y35" s="155"/>
      <c r="Z35" s="61">
        <f>SUM(($J$13+C35)+($L$13-E34))</f>
        <v>0.36805555555555558</v>
      </c>
      <c r="AB35" s="27"/>
    </row>
    <row r="36" spans="1:28" x14ac:dyDescent="0.2">
      <c r="A36" s="2"/>
      <c r="B36" s="186" t="s">
        <v>62</v>
      </c>
      <c r="C36" s="220">
        <v>0.60416666666666663</v>
      </c>
      <c r="D36" s="188" t="s">
        <v>59</v>
      </c>
      <c r="E36" s="189">
        <v>0.87152777777777779</v>
      </c>
      <c r="F36" s="190">
        <f t="shared" si="7"/>
        <v>0.26736111111111116</v>
      </c>
      <c r="G36" s="188"/>
      <c r="H36" s="188" t="s">
        <v>59</v>
      </c>
      <c r="I36" s="191"/>
      <c r="J36" s="192"/>
      <c r="K36" s="192" t="s">
        <v>59</v>
      </c>
      <c r="L36" s="193"/>
      <c r="M36" s="192"/>
      <c r="N36" s="192" t="s">
        <v>59</v>
      </c>
      <c r="O36" s="193"/>
      <c r="P36" s="194"/>
      <c r="Q36" s="192" t="s">
        <v>59</v>
      </c>
      <c r="R36" s="104"/>
      <c r="S36" s="221">
        <f t="shared" si="8"/>
        <v>0.26736111111111116</v>
      </c>
      <c r="T36" s="244">
        <f t="shared" si="9"/>
        <v>6.4166666666666679</v>
      </c>
      <c r="U36" s="196">
        <f t="shared" si="10"/>
        <v>0.73263888888888884</v>
      </c>
      <c r="V36" s="121">
        <f t="shared" si="11"/>
        <v>0</v>
      </c>
      <c r="W36" s="226">
        <f t="shared" si="12"/>
        <v>0.73263888888888884</v>
      </c>
      <c r="X36" s="92"/>
      <c r="Y36" s="155"/>
      <c r="Z36" s="181">
        <f>SUM(($J$13+C36)+($L$13-E27))</f>
        <v>1.6041666666666665</v>
      </c>
      <c r="AB36" s="27"/>
    </row>
    <row r="37" spans="1:28" x14ac:dyDescent="0.2">
      <c r="A37" s="2"/>
      <c r="B37" s="137" t="s">
        <v>155</v>
      </c>
      <c r="C37" s="159">
        <v>0.23958333333333334</v>
      </c>
      <c r="D37" s="54" t="s">
        <v>59</v>
      </c>
      <c r="E37" s="82">
        <v>0.87152777777777779</v>
      </c>
      <c r="F37" s="55">
        <f t="shared" si="7"/>
        <v>0.63194444444444442</v>
      </c>
      <c r="G37" s="54">
        <v>0.4826388888888889</v>
      </c>
      <c r="H37" s="54" t="s">
        <v>59</v>
      </c>
      <c r="I37" s="56">
        <v>0.53125</v>
      </c>
      <c r="J37" s="57"/>
      <c r="K37" s="57" t="s">
        <v>59</v>
      </c>
      <c r="L37" s="59"/>
      <c r="M37" s="57"/>
      <c r="N37" s="57" t="s">
        <v>59</v>
      </c>
      <c r="O37" s="59"/>
      <c r="P37" s="58"/>
      <c r="Q37" s="57" t="s">
        <v>59</v>
      </c>
      <c r="R37" s="94"/>
      <c r="S37" s="222">
        <f t="shared" si="8"/>
        <v>0.58333333333333326</v>
      </c>
      <c r="T37" s="245">
        <f t="shared" si="9"/>
        <v>13.999999999999998</v>
      </c>
      <c r="U37" s="83">
        <f t="shared" si="10"/>
        <v>0.36805555555555558</v>
      </c>
      <c r="V37" s="100">
        <f t="shared" si="11"/>
        <v>4.8611111111111105E-2</v>
      </c>
      <c r="W37" s="227">
        <f t="shared" si="12"/>
        <v>0.41666666666666669</v>
      </c>
      <c r="X37" s="92"/>
      <c r="Y37" s="155"/>
      <c r="Z37" s="139">
        <f>SUM(($J$13+C37)+($L$13-E36))</f>
        <v>0.36805555555555558</v>
      </c>
      <c r="AB37" s="27"/>
    </row>
    <row r="38" spans="1:28" x14ac:dyDescent="0.2">
      <c r="A38" s="2"/>
      <c r="B38" s="25" t="s">
        <v>156</v>
      </c>
      <c r="C38" s="39">
        <v>0.2673611111111111</v>
      </c>
      <c r="D38" s="152" t="s">
        <v>59</v>
      </c>
      <c r="E38" s="155">
        <v>0.85763888888888884</v>
      </c>
      <c r="F38" s="40">
        <f t="shared" si="7"/>
        <v>0.59027777777777768</v>
      </c>
      <c r="G38" s="152">
        <v>0.56944444444444442</v>
      </c>
      <c r="H38" s="152" t="s">
        <v>59</v>
      </c>
      <c r="I38" s="153">
        <v>0.625</v>
      </c>
      <c r="J38" s="154"/>
      <c r="K38" s="154" t="s">
        <v>59</v>
      </c>
      <c r="L38" s="91"/>
      <c r="M38" s="154"/>
      <c r="N38" s="154" t="s">
        <v>59</v>
      </c>
      <c r="O38" s="91"/>
      <c r="P38" s="24"/>
      <c r="Q38" s="154" t="s">
        <v>59</v>
      </c>
      <c r="R38" s="94"/>
      <c r="S38" s="222">
        <f t="shared" si="8"/>
        <v>0.5347222222222221</v>
      </c>
      <c r="T38" s="223">
        <f t="shared" si="9"/>
        <v>12.83333333333333</v>
      </c>
      <c r="U38" s="78">
        <f t="shared" si="10"/>
        <v>0.40972222222222227</v>
      </c>
      <c r="V38" s="100">
        <f t="shared" si="11"/>
        <v>5.555555555555558E-2</v>
      </c>
      <c r="W38" s="227">
        <f t="shared" si="12"/>
        <v>0.46527777777777785</v>
      </c>
      <c r="X38" s="92"/>
      <c r="Y38" s="155"/>
      <c r="Z38" s="26">
        <f>SUM(($J$13+C38)+($L$13-E37))</f>
        <v>0.39583333333333331</v>
      </c>
      <c r="AB38" s="27"/>
    </row>
    <row r="39" spans="1:28" ht="13.5" thickBot="1" x14ac:dyDescent="0.25">
      <c r="A39" s="2"/>
      <c r="B39" s="29" t="s">
        <v>65</v>
      </c>
      <c r="C39" s="39">
        <v>0.33333333333333331</v>
      </c>
      <c r="D39" s="152" t="s">
        <v>59</v>
      </c>
      <c r="E39" s="155">
        <v>0.91666666666666663</v>
      </c>
      <c r="F39" s="40">
        <f t="shared" si="7"/>
        <v>0.58333333333333326</v>
      </c>
      <c r="G39" s="152"/>
      <c r="H39" s="152" t="s">
        <v>59</v>
      </c>
      <c r="I39" s="153"/>
      <c r="J39" s="28"/>
      <c r="K39" s="28" t="s">
        <v>59</v>
      </c>
      <c r="L39" s="90"/>
      <c r="M39" s="118"/>
      <c r="N39" s="28" t="s">
        <v>59</v>
      </c>
      <c r="O39" s="28"/>
      <c r="P39" s="118">
        <v>0.77777777777777779</v>
      </c>
      <c r="Q39" s="28" t="s">
        <v>59</v>
      </c>
      <c r="R39" s="93">
        <v>0.80208333333333337</v>
      </c>
      <c r="S39" s="222">
        <f t="shared" si="8"/>
        <v>0.58333333333333326</v>
      </c>
      <c r="T39" s="223">
        <f t="shared" si="9"/>
        <v>13.416666666666664</v>
      </c>
      <c r="U39" s="78">
        <f t="shared" si="10"/>
        <v>0.41666666666666669</v>
      </c>
      <c r="V39" s="100">
        <f t="shared" si="11"/>
        <v>0</v>
      </c>
      <c r="W39" s="227">
        <f t="shared" si="12"/>
        <v>0.41666666666666669</v>
      </c>
      <c r="X39" s="92"/>
      <c r="Y39" s="3"/>
      <c r="Z39" s="32">
        <f>SUM(($J$13+C39)+($L$13-E38))</f>
        <v>0.47569444444444448</v>
      </c>
      <c r="AB39" s="27"/>
    </row>
    <row r="40" spans="1:28" ht="13.5" thickBot="1" x14ac:dyDescent="0.25">
      <c r="A40" s="2"/>
      <c r="B40" s="2"/>
      <c r="C40" s="123" t="s">
        <v>157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53" t="s">
        <v>159</v>
      </c>
      <c r="S40" s="95">
        <f>SUM(S32:S35)*24</f>
        <v>42.25</v>
      </c>
      <c r="T40" s="107">
        <f>SUM(T32:T35)</f>
        <v>40.083333333333336</v>
      </c>
      <c r="U40" s="3"/>
      <c r="V40" s="2"/>
      <c r="W40" s="107">
        <f>SUM(W32:W35)*24</f>
        <v>53.75</v>
      </c>
      <c r="X40" s="31"/>
      <c r="Y40" s="31"/>
      <c r="Z40" s="2"/>
    </row>
    <row r="41" spans="1:28" ht="13.5" thickBot="1" x14ac:dyDescent="0.25">
      <c r="A41" s="2"/>
      <c r="B41" s="2"/>
      <c r="C41" s="12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53" t="s">
        <v>160</v>
      </c>
      <c r="S41" s="229">
        <f>SUM(S31,S36:S39)*24</f>
        <v>55.083333333333321</v>
      </c>
      <c r="T41" s="230">
        <f>SUM(T31,T36:T39)</f>
        <v>54.499999999999993</v>
      </c>
      <c r="U41" s="3"/>
      <c r="V41" s="2"/>
      <c r="W41" s="230">
        <f>SUM(W31,W36:W39)*24</f>
        <v>64.916666666666671</v>
      </c>
      <c r="X41" s="31"/>
      <c r="Y41" s="31"/>
      <c r="Z41" s="2"/>
    </row>
    <row r="42" spans="1:2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U42" s="3"/>
      <c r="V42" s="2"/>
      <c r="W42" s="2"/>
      <c r="X42" s="2"/>
      <c r="Y42" s="2"/>
      <c r="Z42" s="2"/>
    </row>
    <row r="43" spans="1:28" x14ac:dyDescent="0.2">
      <c r="B43" s="79"/>
      <c r="C43" s="145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2"/>
      <c r="T43" s="2"/>
      <c r="U43" s="79"/>
      <c r="V43" s="79"/>
      <c r="W43" s="79"/>
    </row>
    <row r="44" spans="1:28" x14ac:dyDescent="0.2">
      <c r="A44" s="2"/>
      <c r="B44" s="203" t="s">
        <v>103</v>
      </c>
      <c r="C44" s="126">
        <v>0.28125</v>
      </c>
      <c r="D44" s="127" t="s">
        <v>59</v>
      </c>
      <c r="E44" s="127">
        <v>0.85416666666666663</v>
      </c>
      <c r="F44" s="129">
        <f t="shared" ref="F44:F51" si="13">(E44-C44)</f>
        <v>0.57291666666666663</v>
      </c>
      <c r="G44" s="127"/>
      <c r="H44" s="127" t="s">
        <v>59</v>
      </c>
      <c r="I44" s="130"/>
      <c r="J44" s="131"/>
      <c r="K44" s="131" t="s">
        <v>59</v>
      </c>
      <c r="L44" s="132"/>
      <c r="M44" s="201"/>
      <c r="N44" s="131" t="s">
        <v>59</v>
      </c>
      <c r="O44" s="198"/>
      <c r="P44" s="134"/>
      <c r="Q44" s="131" t="s">
        <v>59</v>
      </c>
      <c r="R44" s="94"/>
      <c r="S44" s="108">
        <f t="shared" ref="S44:S51" si="14">(F44-((I44-G44)))</f>
        <v>0.57291666666666663</v>
      </c>
      <c r="T44" s="109">
        <f t="shared" ref="T44:T51" si="15">(F44-((I44-G44)+(L44-J44)+(O44-M44)+(R44-P44)))*24</f>
        <v>13.75</v>
      </c>
      <c r="U44" s="78">
        <f t="shared" ref="U44:U51" si="16">(($J$13+C44)+($L$13-E44))</f>
        <v>0.42708333333333337</v>
      </c>
      <c r="V44" s="100">
        <f t="shared" ref="V44:V51" si="17">(I44-G44)</f>
        <v>0</v>
      </c>
      <c r="W44" s="101">
        <f t="shared" ref="W44:W51" si="18">(V44+U44)</f>
        <v>0.42708333333333337</v>
      </c>
      <c r="X44" s="92"/>
      <c r="Y44" s="155"/>
      <c r="Z44" s="138">
        <v>0.40277777777777779</v>
      </c>
      <c r="AB44" s="27"/>
    </row>
    <row r="45" spans="1:28" x14ac:dyDescent="0.2">
      <c r="A45" s="2" t="s">
        <v>15</v>
      </c>
      <c r="B45" s="179" t="s">
        <v>77</v>
      </c>
      <c r="C45" s="39">
        <v>0.375</v>
      </c>
      <c r="D45" s="152" t="s">
        <v>59</v>
      </c>
      <c r="E45" s="155">
        <v>0.91666666666666663</v>
      </c>
      <c r="F45" s="40">
        <f t="shared" si="13"/>
        <v>0.54166666666666663</v>
      </c>
      <c r="G45" s="152"/>
      <c r="H45" s="152" t="s">
        <v>59</v>
      </c>
      <c r="I45" s="153"/>
      <c r="J45" s="154"/>
      <c r="K45" s="154" t="s">
        <v>59</v>
      </c>
      <c r="L45" s="91"/>
      <c r="M45" s="154"/>
      <c r="N45" s="154"/>
      <c r="O45" s="91"/>
      <c r="P45" s="24"/>
      <c r="Q45" s="154" t="s">
        <v>59</v>
      </c>
      <c r="R45" s="94"/>
      <c r="S45" s="108">
        <f t="shared" si="14"/>
        <v>0.54166666666666663</v>
      </c>
      <c r="T45" s="109">
        <f t="shared" si="15"/>
        <v>13</v>
      </c>
      <c r="U45" s="78">
        <f t="shared" si="16"/>
        <v>0.45833333333333337</v>
      </c>
      <c r="V45" s="100">
        <f t="shared" si="17"/>
        <v>0</v>
      </c>
      <c r="W45" s="101">
        <f t="shared" si="18"/>
        <v>0.45833333333333337</v>
      </c>
      <c r="X45" s="92"/>
      <c r="Y45" s="155"/>
      <c r="Z45" s="26">
        <f>SUM(($J$13+C45)+($L$13-E44))</f>
        <v>0.52083333333333337</v>
      </c>
      <c r="AB45" s="27"/>
    </row>
    <row r="46" spans="1:28" x14ac:dyDescent="0.2">
      <c r="B46" s="80" t="s">
        <v>161</v>
      </c>
      <c r="C46" s="159">
        <v>0.2673611111111111</v>
      </c>
      <c r="D46" s="54" t="s">
        <v>59</v>
      </c>
      <c r="E46" s="54">
        <v>0.60069444444444442</v>
      </c>
      <c r="F46" s="173">
        <f t="shared" si="13"/>
        <v>0.33333333333333331</v>
      </c>
      <c r="G46" s="174"/>
      <c r="H46" s="174" t="s">
        <v>59</v>
      </c>
      <c r="I46" s="175"/>
      <c r="J46" s="161"/>
      <c r="K46" s="161" t="s">
        <v>59</v>
      </c>
      <c r="L46" s="132"/>
      <c r="M46" s="154"/>
      <c r="N46" s="154" t="s">
        <v>59</v>
      </c>
      <c r="O46" s="91"/>
      <c r="P46" s="133"/>
      <c r="Q46" s="161" t="s">
        <v>59</v>
      </c>
      <c r="R46" s="94"/>
      <c r="S46" s="108">
        <f t="shared" si="14"/>
        <v>0.33333333333333331</v>
      </c>
      <c r="T46" s="109">
        <f t="shared" si="15"/>
        <v>8</v>
      </c>
      <c r="U46" s="78">
        <f t="shared" si="16"/>
        <v>0.66666666666666674</v>
      </c>
      <c r="V46" s="100">
        <f t="shared" si="17"/>
        <v>0</v>
      </c>
      <c r="W46" s="101">
        <f t="shared" si="18"/>
        <v>0.66666666666666674</v>
      </c>
      <c r="X46" s="92"/>
      <c r="Y46" s="155"/>
      <c r="Z46" s="26">
        <f>SUM(($J$13+C46)+($L$13-E21))</f>
        <v>0.39583333333333331</v>
      </c>
      <c r="AB46" s="27"/>
    </row>
    <row r="47" spans="1:28" x14ac:dyDescent="0.2">
      <c r="A47" s="2"/>
      <c r="B47" s="179" t="s">
        <v>79</v>
      </c>
      <c r="C47" s="39">
        <v>0.3923611111111111</v>
      </c>
      <c r="D47" s="152" t="s">
        <v>59</v>
      </c>
      <c r="E47" s="155">
        <v>0.93402777777777779</v>
      </c>
      <c r="F47" s="40">
        <f t="shared" si="13"/>
        <v>0.54166666666666674</v>
      </c>
      <c r="G47" s="152"/>
      <c r="H47" s="152" t="s">
        <v>59</v>
      </c>
      <c r="I47" s="153"/>
      <c r="J47" s="154"/>
      <c r="K47" s="154" t="s">
        <v>59</v>
      </c>
      <c r="L47" s="91"/>
      <c r="M47" s="154"/>
      <c r="N47" s="154" t="s">
        <v>59</v>
      </c>
      <c r="O47" s="91"/>
      <c r="P47" s="24"/>
      <c r="Q47" s="154" t="s">
        <v>59</v>
      </c>
      <c r="R47" s="94"/>
      <c r="S47" s="108">
        <f t="shared" si="14"/>
        <v>0.54166666666666674</v>
      </c>
      <c r="T47" s="109">
        <f t="shared" si="15"/>
        <v>13.000000000000002</v>
      </c>
      <c r="U47" s="78">
        <f t="shared" si="16"/>
        <v>0.45833333333333331</v>
      </c>
      <c r="V47" s="100">
        <f t="shared" si="17"/>
        <v>0</v>
      </c>
      <c r="W47" s="101">
        <f t="shared" si="18"/>
        <v>0.45833333333333331</v>
      </c>
      <c r="X47" s="92"/>
      <c r="Y47" s="155"/>
      <c r="Z47" s="26">
        <f>SUM(($J$13+C47)+($L$13-E46))</f>
        <v>0.79166666666666674</v>
      </c>
      <c r="AB47" s="27"/>
    </row>
    <row r="48" spans="1:28" x14ac:dyDescent="0.2">
      <c r="B48" s="80" t="s">
        <v>93</v>
      </c>
      <c r="C48" s="81">
        <v>0.2673611111111111</v>
      </c>
      <c r="D48" s="82" t="s">
        <v>59</v>
      </c>
      <c r="E48" s="82">
        <v>0.82986111111111116</v>
      </c>
      <c r="F48" s="451">
        <f t="shared" si="13"/>
        <v>0.5625</v>
      </c>
      <c r="G48" s="82"/>
      <c r="H48" s="82" t="s">
        <v>59</v>
      </c>
      <c r="I48" s="83"/>
      <c r="J48" s="217"/>
      <c r="K48" s="217" t="s">
        <v>59</v>
      </c>
      <c r="L48" s="218"/>
      <c r="M48" s="217"/>
      <c r="N48" s="217" t="s">
        <v>59</v>
      </c>
      <c r="O48" s="452"/>
      <c r="P48" s="453">
        <v>0.56944444444444442</v>
      </c>
      <c r="Q48" s="454" t="s">
        <v>59</v>
      </c>
      <c r="R48" s="455">
        <v>0.625</v>
      </c>
      <c r="S48" s="315">
        <f t="shared" si="14"/>
        <v>0.5625</v>
      </c>
      <c r="T48" s="115">
        <f t="shared" si="15"/>
        <v>12.166666666666666</v>
      </c>
      <c r="U48" s="83">
        <f t="shared" si="16"/>
        <v>0.43749999999999994</v>
      </c>
      <c r="V48" s="100">
        <f t="shared" si="17"/>
        <v>0</v>
      </c>
      <c r="W48" s="101">
        <f t="shared" si="18"/>
        <v>0.43749999999999994</v>
      </c>
      <c r="X48" s="92"/>
      <c r="Y48" s="155"/>
      <c r="Z48" s="139">
        <f>SUM(($J$13+C48)+($L$13-E47))</f>
        <v>0.33333333333333331</v>
      </c>
      <c r="AB48" s="27"/>
    </row>
    <row r="49" spans="1:28" x14ac:dyDescent="0.2">
      <c r="A49" s="2"/>
      <c r="B49" s="179" t="s">
        <v>94</v>
      </c>
      <c r="C49" s="39">
        <v>0.3923611111111111</v>
      </c>
      <c r="D49" s="152" t="s">
        <v>59</v>
      </c>
      <c r="E49" s="155">
        <v>0.91666666666666663</v>
      </c>
      <c r="F49" s="40">
        <f t="shared" si="13"/>
        <v>0.52430555555555558</v>
      </c>
      <c r="G49" s="152"/>
      <c r="H49" s="152" t="s">
        <v>59</v>
      </c>
      <c r="I49" s="153"/>
      <c r="J49" s="154"/>
      <c r="K49" s="154" t="s">
        <v>59</v>
      </c>
      <c r="L49" s="91"/>
      <c r="M49" s="154"/>
      <c r="N49" s="154" t="s">
        <v>59</v>
      </c>
      <c r="O49" s="91"/>
      <c r="P49" s="24"/>
      <c r="Q49" s="154" t="s">
        <v>59</v>
      </c>
      <c r="R49" s="94"/>
      <c r="S49" s="108">
        <f t="shared" si="14"/>
        <v>0.52430555555555558</v>
      </c>
      <c r="T49" s="109">
        <f t="shared" si="15"/>
        <v>12.583333333333334</v>
      </c>
      <c r="U49" s="78">
        <f t="shared" si="16"/>
        <v>0.47569444444444448</v>
      </c>
      <c r="V49" s="100">
        <f t="shared" si="17"/>
        <v>0</v>
      </c>
      <c r="W49" s="101">
        <f t="shared" si="18"/>
        <v>0.47569444444444448</v>
      </c>
      <c r="X49" s="92"/>
      <c r="Y49" s="155"/>
      <c r="Z49" s="26">
        <f>SUM(($J$13+C49)+($L$13-E47))</f>
        <v>0.45833333333333331</v>
      </c>
      <c r="AB49" s="27"/>
    </row>
    <row r="50" spans="1:28" ht="13.5" thickBot="1" x14ac:dyDescent="0.25">
      <c r="A50" s="2"/>
      <c r="B50" s="458" t="s">
        <v>112</v>
      </c>
      <c r="C50" s="421">
        <v>0.23958333333333334</v>
      </c>
      <c r="D50" s="423" t="s">
        <v>59</v>
      </c>
      <c r="E50" s="423">
        <v>0.61458333333333337</v>
      </c>
      <c r="F50" s="424">
        <f t="shared" si="13"/>
        <v>0.375</v>
      </c>
      <c r="G50" s="422">
        <v>0.4826388888888889</v>
      </c>
      <c r="H50" s="422" t="s">
        <v>59</v>
      </c>
      <c r="I50" s="425">
        <v>0.53125</v>
      </c>
      <c r="J50" s="426"/>
      <c r="K50" s="426" t="s">
        <v>59</v>
      </c>
      <c r="L50" s="443"/>
      <c r="M50" s="154"/>
      <c r="N50" s="154" t="s">
        <v>59</v>
      </c>
      <c r="O50" s="91"/>
      <c r="P50" s="428"/>
      <c r="Q50" s="426" t="s">
        <v>59</v>
      </c>
      <c r="R50" s="103"/>
      <c r="S50" s="110">
        <f t="shared" si="14"/>
        <v>0.3263888888888889</v>
      </c>
      <c r="T50" s="113">
        <f t="shared" si="15"/>
        <v>7.8333333333333339</v>
      </c>
      <c r="U50" s="427">
        <f t="shared" si="16"/>
        <v>0.625</v>
      </c>
      <c r="V50" s="119">
        <f t="shared" si="17"/>
        <v>4.8611111111111105E-2</v>
      </c>
      <c r="W50" s="120">
        <f t="shared" si="18"/>
        <v>0.67361111111111116</v>
      </c>
      <c r="X50" s="92"/>
      <c r="Y50" s="155"/>
      <c r="Z50" s="61">
        <f>SUM(($J$13+C50)+($L$13-E23))</f>
        <v>0.32291666666666674</v>
      </c>
      <c r="AB50" s="27"/>
    </row>
    <row r="51" spans="1:28" x14ac:dyDescent="0.2">
      <c r="A51" s="2"/>
      <c r="B51" s="456" t="s">
        <v>112</v>
      </c>
      <c r="C51" s="187">
        <v>0.60416666666666663</v>
      </c>
      <c r="D51" s="189" t="s">
        <v>59</v>
      </c>
      <c r="E51" s="189">
        <v>0.89236111111111116</v>
      </c>
      <c r="F51" s="190">
        <f t="shared" si="13"/>
        <v>0.28819444444444453</v>
      </c>
      <c r="G51" s="188"/>
      <c r="H51" s="188" t="s">
        <v>59</v>
      </c>
      <c r="I51" s="191"/>
      <c r="J51" s="192"/>
      <c r="K51" s="192" t="s">
        <v>59</v>
      </c>
      <c r="L51" s="193"/>
      <c r="M51" s="192"/>
      <c r="N51" s="192" t="s">
        <v>59</v>
      </c>
      <c r="O51" s="193"/>
      <c r="P51" s="194"/>
      <c r="Q51" s="192" t="s">
        <v>59</v>
      </c>
      <c r="R51" s="104"/>
      <c r="S51" s="111">
        <f t="shared" si="14"/>
        <v>0.28819444444444453</v>
      </c>
      <c r="T51" s="195">
        <f t="shared" si="15"/>
        <v>6.9166666666666687</v>
      </c>
      <c r="U51" s="196">
        <f t="shared" si="16"/>
        <v>0.71180555555555547</v>
      </c>
      <c r="V51" s="121">
        <f t="shared" si="17"/>
        <v>0</v>
      </c>
      <c r="W51" s="122">
        <f t="shared" si="18"/>
        <v>0.71180555555555547</v>
      </c>
      <c r="X51" s="92"/>
      <c r="Y51" s="155"/>
      <c r="Z51" s="181">
        <f>SUM(($J$13+C51)+($L$13-E43))</f>
        <v>1.6041666666666665</v>
      </c>
      <c r="AB51" s="27"/>
    </row>
  </sheetData>
  <phoneticPr fontId="11" type="noConversion"/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41" max="27" man="1"/>
  </rowBreaks>
  <ignoredErrors>
    <ignoredError sqref="Z36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D9A2-E7B7-4480-B720-BAC1CEC3FB61}">
  <sheetPr>
    <pageSetUpPr fitToPage="1"/>
  </sheetPr>
  <dimension ref="A1:AB142"/>
  <sheetViews>
    <sheetView topLeftCell="A103"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3"/>
      <c r="W4" s="3"/>
      <c r="X4" s="3"/>
      <c r="Y4" s="105"/>
      <c r="Z4" s="3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162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163</v>
      </c>
      <c r="P5" s="3"/>
      <c r="Q5" s="2"/>
      <c r="R5" s="63" t="s">
        <v>25</v>
      </c>
      <c r="S5" s="64"/>
      <c r="T5" s="76" t="s">
        <v>164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166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25" t="s">
        <v>58</v>
      </c>
      <c r="C16" s="126">
        <v>0.27083333333333331</v>
      </c>
      <c r="D16" s="127" t="s">
        <v>59</v>
      </c>
      <c r="E16" s="127">
        <v>0.87152777777777779</v>
      </c>
      <c r="F16" s="129">
        <f t="shared" ref="F16:F23" si="0">(E16-C16)</f>
        <v>0.60069444444444442</v>
      </c>
      <c r="G16" s="127">
        <v>0.56597222222222221</v>
      </c>
      <c r="H16" s="127" t="s">
        <v>59</v>
      </c>
      <c r="I16" s="130">
        <v>0.63194444444444442</v>
      </c>
      <c r="J16" s="131"/>
      <c r="K16" s="131" t="s">
        <v>59</v>
      </c>
      <c r="L16" s="132"/>
      <c r="M16" s="133"/>
      <c r="N16" s="131" t="s">
        <v>59</v>
      </c>
      <c r="O16" s="131"/>
      <c r="P16" s="134"/>
      <c r="Q16" s="131" t="s">
        <v>59</v>
      </c>
      <c r="R16" s="94"/>
      <c r="S16" s="108">
        <f t="shared" ref="S16:S23" si="1">(F16-((I16-G16)))</f>
        <v>0.53472222222222221</v>
      </c>
      <c r="T16" s="109">
        <f t="shared" ref="T16:T23" si="2">(F16-((I16-G16)+(L16-J16)+(O16-M16)+(R16-P16)))*24</f>
        <v>12.833333333333332</v>
      </c>
      <c r="U16" s="78">
        <f t="shared" ref="U16:U23" si="3">(($J$13+C16)+($L$13-E16))</f>
        <v>0.39930555555555552</v>
      </c>
      <c r="V16" s="100">
        <f t="shared" ref="V16:V23" si="4">(I16-G16)</f>
        <v>6.597222222222221E-2</v>
      </c>
      <c r="W16" s="101">
        <f t="shared" ref="W16:W23" si="5">(V16+U16)</f>
        <v>0.46527777777777773</v>
      </c>
      <c r="X16" s="92"/>
      <c r="Y16" s="155"/>
      <c r="Z16" s="26">
        <f>SUM(($J$13+C16)+($L$13-E23))</f>
        <v>0.36458333333333331</v>
      </c>
      <c r="AB16" s="27"/>
    </row>
    <row r="17" spans="1:28" x14ac:dyDescent="0.2">
      <c r="A17" s="2"/>
      <c r="B17" s="137" t="s">
        <v>60</v>
      </c>
      <c r="C17" s="159">
        <v>0.21875</v>
      </c>
      <c r="D17" s="54" t="s">
        <v>59</v>
      </c>
      <c r="E17" s="54">
        <v>0.84027777777777779</v>
      </c>
      <c r="F17" s="55">
        <f t="shared" si="0"/>
        <v>0.62152777777777779</v>
      </c>
      <c r="G17" s="82">
        <v>0.52083333333333337</v>
      </c>
      <c r="H17" s="54" t="s">
        <v>59</v>
      </c>
      <c r="I17" s="56">
        <v>0.56944444444444442</v>
      </c>
      <c r="J17" s="57"/>
      <c r="K17" s="57" t="s">
        <v>59</v>
      </c>
      <c r="L17" s="59"/>
      <c r="M17" s="183">
        <v>0.56944444444444442</v>
      </c>
      <c r="N17" s="57" t="s">
        <v>59</v>
      </c>
      <c r="O17" s="177">
        <v>0.64930555555555558</v>
      </c>
      <c r="P17" s="58"/>
      <c r="Q17" s="57" t="s">
        <v>59</v>
      </c>
      <c r="R17" s="94"/>
      <c r="S17" s="108">
        <f t="shared" si="1"/>
        <v>0.57291666666666674</v>
      </c>
      <c r="T17" s="109">
        <f t="shared" si="2"/>
        <v>11.833333333333334</v>
      </c>
      <c r="U17" s="78">
        <f t="shared" si="3"/>
        <v>0.37847222222222221</v>
      </c>
      <c r="V17" s="100">
        <f t="shared" si="4"/>
        <v>4.8611111111111049E-2</v>
      </c>
      <c r="W17" s="101">
        <f t="shared" si="5"/>
        <v>0.42708333333333326</v>
      </c>
      <c r="X17" s="92"/>
      <c r="Y17" s="155"/>
      <c r="Z17" s="26">
        <f>SUM(($J$13+C17)+($L$13-E16))</f>
        <v>0.34722222222222221</v>
      </c>
      <c r="AB17" s="27"/>
    </row>
    <row r="18" spans="1:28" x14ac:dyDescent="0.2">
      <c r="A18" s="2" t="s">
        <v>15</v>
      </c>
      <c r="B18" s="29" t="s">
        <v>61</v>
      </c>
      <c r="C18" s="172">
        <v>0.22916666666666666</v>
      </c>
      <c r="D18" s="127" t="s">
        <v>59</v>
      </c>
      <c r="E18" s="127">
        <v>0.87152777777777779</v>
      </c>
      <c r="F18" s="40">
        <f t="shared" si="0"/>
        <v>0.64236111111111116</v>
      </c>
      <c r="G18" s="152">
        <v>0.54513888888888884</v>
      </c>
      <c r="H18" s="152" t="s">
        <v>59</v>
      </c>
      <c r="I18" s="153">
        <v>0.63194444444444442</v>
      </c>
      <c r="J18" s="89"/>
      <c r="K18" s="89" t="s">
        <v>59</v>
      </c>
      <c r="L18" s="124"/>
      <c r="M18" s="183"/>
      <c r="N18" s="177" t="s">
        <v>59</v>
      </c>
      <c r="O18" s="177"/>
      <c r="P18" s="118"/>
      <c r="Q18" s="28" t="s">
        <v>59</v>
      </c>
      <c r="R18" s="94"/>
      <c r="S18" s="108">
        <f t="shared" si="1"/>
        <v>0.55555555555555558</v>
      </c>
      <c r="T18" s="109">
        <f t="shared" si="2"/>
        <v>13.333333333333334</v>
      </c>
      <c r="U18" s="78">
        <f t="shared" si="3"/>
        <v>0.35763888888888884</v>
      </c>
      <c r="V18" s="100">
        <f t="shared" si="4"/>
        <v>8.680555555555558E-2</v>
      </c>
      <c r="W18" s="101">
        <f t="shared" si="5"/>
        <v>0.44444444444444442</v>
      </c>
      <c r="X18" s="92"/>
      <c r="Y18" s="155"/>
      <c r="Z18" s="26">
        <f>SUM(($J$13+C18)+($L$13-E17))</f>
        <v>0.38888888888888884</v>
      </c>
      <c r="AB18" s="27"/>
    </row>
    <row r="19" spans="1:28" x14ac:dyDescent="0.2">
      <c r="A19" s="2"/>
      <c r="B19" s="160" t="s">
        <v>62</v>
      </c>
      <c r="C19" s="159">
        <v>0.21875</v>
      </c>
      <c r="D19" s="54" t="s">
        <v>59</v>
      </c>
      <c r="E19" s="54">
        <v>0.84027777777777779</v>
      </c>
      <c r="F19" s="129">
        <f t="shared" si="0"/>
        <v>0.62152777777777779</v>
      </c>
      <c r="G19" s="82">
        <v>0.52083333333333337</v>
      </c>
      <c r="H19" s="127" t="s">
        <v>59</v>
      </c>
      <c r="I19" s="130">
        <v>0.56944444444444442</v>
      </c>
      <c r="J19" s="161"/>
      <c r="K19" s="161" t="s">
        <v>59</v>
      </c>
      <c r="L19" s="132"/>
      <c r="M19" s="183">
        <v>0.56944444444444442</v>
      </c>
      <c r="N19" s="57" t="s">
        <v>59</v>
      </c>
      <c r="O19" s="177">
        <v>0.64930555555555558</v>
      </c>
      <c r="P19" s="133"/>
      <c r="Q19" s="161" t="s">
        <v>59</v>
      </c>
      <c r="R19" s="94"/>
      <c r="S19" s="108">
        <f t="shared" si="1"/>
        <v>0.57291666666666674</v>
      </c>
      <c r="T19" s="109">
        <f t="shared" si="2"/>
        <v>11.833333333333334</v>
      </c>
      <c r="U19" s="78">
        <f t="shared" si="3"/>
        <v>0.37847222222222221</v>
      </c>
      <c r="V19" s="100">
        <f t="shared" si="4"/>
        <v>4.8611111111111049E-2</v>
      </c>
      <c r="W19" s="101">
        <f t="shared" si="5"/>
        <v>0.42708333333333326</v>
      </c>
      <c r="X19" s="92"/>
      <c r="Y19" s="155"/>
      <c r="Z19" s="26">
        <f>SUM(($J$13+C19)+($L$13-E18))</f>
        <v>0.34722222222222221</v>
      </c>
      <c r="AB19" s="27"/>
    </row>
    <row r="20" spans="1:28" ht="13.5" thickBot="1" x14ac:dyDescent="0.25">
      <c r="A20" s="2"/>
      <c r="B20" s="219" t="s">
        <v>63</v>
      </c>
      <c r="C20" s="431">
        <v>0.22916666666666666</v>
      </c>
      <c r="D20" s="422" t="s">
        <v>59</v>
      </c>
      <c r="E20" s="422">
        <v>0.4236111111111111</v>
      </c>
      <c r="F20" s="208">
        <f t="shared" si="0"/>
        <v>0.19444444444444445</v>
      </c>
      <c r="G20" s="206"/>
      <c r="H20" s="206" t="s">
        <v>59</v>
      </c>
      <c r="I20" s="209"/>
      <c r="J20" s="210"/>
      <c r="K20" s="210" t="s">
        <v>59</v>
      </c>
      <c r="L20" s="211"/>
      <c r="M20" s="212">
        <v>0.34375</v>
      </c>
      <c r="N20" s="210" t="s">
        <v>59</v>
      </c>
      <c r="O20" s="246">
        <v>0.40277777777777779</v>
      </c>
      <c r="P20" s="212"/>
      <c r="Q20" s="210" t="s">
        <v>59</v>
      </c>
      <c r="R20" s="103"/>
      <c r="S20" s="110">
        <f t="shared" si="1"/>
        <v>0.19444444444444445</v>
      </c>
      <c r="T20" s="113">
        <f t="shared" si="2"/>
        <v>3.25</v>
      </c>
      <c r="U20" s="427">
        <f t="shared" si="3"/>
        <v>0.80555555555555547</v>
      </c>
      <c r="V20" s="119">
        <f t="shared" si="4"/>
        <v>0</v>
      </c>
      <c r="W20" s="120">
        <f t="shared" si="5"/>
        <v>0.80555555555555547</v>
      </c>
      <c r="X20" s="92"/>
      <c r="Y20" s="155"/>
      <c r="Z20" s="61">
        <f>SUM(($J$13+C20)+($L$13-E19))</f>
        <v>0.38888888888888884</v>
      </c>
      <c r="AB20" s="27"/>
    </row>
    <row r="21" spans="1:28" x14ac:dyDescent="0.2">
      <c r="A21" s="2"/>
      <c r="B21" s="73" t="s">
        <v>63</v>
      </c>
      <c r="C21" s="220">
        <v>0.40277777777777779</v>
      </c>
      <c r="D21" s="188" t="s">
        <v>59</v>
      </c>
      <c r="E21" s="188">
        <v>0.90625</v>
      </c>
      <c r="F21" s="68">
        <f t="shared" si="0"/>
        <v>0.50347222222222221</v>
      </c>
      <c r="G21" s="67"/>
      <c r="H21" s="67" t="s">
        <v>59</v>
      </c>
      <c r="I21" s="69"/>
      <c r="J21" s="70"/>
      <c r="K21" s="70" t="s">
        <v>59</v>
      </c>
      <c r="L21" s="72"/>
      <c r="M21" s="71"/>
      <c r="N21" s="70" t="s">
        <v>59</v>
      </c>
      <c r="O21" s="70"/>
      <c r="P21" s="71"/>
      <c r="Q21" s="70" t="s">
        <v>59</v>
      </c>
      <c r="R21" s="104"/>
      <c r="S21" s="111">
        <f t="shared" si="1"/>
        <v>0.50347222222222221</v>
      </c>
      <c r="T21" s="112">
        <f t="shared" si="2"/>
        <v>12.083333333333332</v>
      </c>
      <c r="U21" s="88">
        <f t="shared" si="3"/>
        <v>0.49652777777777779</v>
      </c>
      <c r="V21" s="121">
        <f t="shared" si="4"/>
        <v>0</v>
      </c>
      <c r="W21" s="122">
        <f t="shared" si="5"/>
        <v>0.49652777777777779</v>
      </c>
      <c r="X21" s="92"/>
      <c r="Y21" s="155"/>
      <c r="Z21" s="62">
        <f>SUM(($J$13+C21)+($L$13-E12))</f>
        <v>1.4027777777777777</v>
      </c>
      <c r="AB21" s="27"/>
    </row>
    <row r="22" spans="1:28" x14ac:dyDescent="0.2">
      <c r="A22" s="2"/>
      <c r="B22" s="25" t="s">
        <v>64</v>
      </c>
      <c r="C22" s="39">
        <v>0.30555555555555558</v>
      </c>
      <c r="D22" s="152" t="s">
        <v>59</v>
      </c>
      <c r="E22" s="155">
        <v>0.83333333333333337</v>
      </c>
      <c r="F22" s="40">
        <f t="shared" si="0"/>
        <v>0.52777777777777779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4"/>
      <c r="P22" s="24"/>
      <c r="Q22" s="154" t="s">
        <v>59</v>
      </c>
      <c r="R22" s="94"/>
      <c r="S22" s="108">
        <f t="shared" si="1"/>
        <v>0.52777777777777779</v>
      </c>
      <c r="T22" s="109">
        <f t="shared" si="2"/>
        <v>12.666666666666668</v>
      </c>
      <c r="U22" s="78">
        <f t="shared" si="3"/>
        <v>0.47222222222222221</v>
      </c>
      <c r="V22" s="100">
        <f t="shared" si="4"/>
        <v>0</v>
      </c>
      <c r="W22" s="101">
        <f t="shared" si="5"/>
        <v>0.47222222222222221</v>
      </c>
      <c r="X22" s="92"/>
      <c r="Y22" s="155"/>
      <c r="Z22" s="26">
        <f>SUM(($J$13+C22)+($L$13-E21))</f>
        <v>0.39930555555555558</v>
      </c>
      <c r="AB22" s="27"/>
    </row>
    <row r="23" spans="1:28" ht="13.5" thickBot="1" x14ac:dyDescent="0.25">
      <c r="A23" s="2"/>
      <c r="B23" s="29" t="s">
        <v>65</v>
      </c>
      <c r="C23" s="39">
        <v>0.44444444444444442</v>
      </c>
      <c r="D23" s="152" t="s">
        <v>59</v>
      </c>
      <c r="E23" s="155">
        <v>0.90625</v>
      </c>
      <c r="F23" s="40">
        <f t="shared" si="0"/>
        <v>0.46180555555555558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28"/>
      <c r="P23" s="118"/>
      <c r="Q23" s="28" t="s">
        <v>59</v>
      </c>
      <c r="R23" s="93"/>
      <c r="S23" s="108">
        <f t="shared" si="1"/>
        <v>0.46180555555555558</v>
      </c>
      <c r="T23" s="109">
        <f t="shared" si="2"/>
        <v>11.083333333333334</v>
      </c>
      <c r="U23" s="78">
        <f t="shared" si="3"/>
        <v>0.53819444444444442</v>
      </c>
      <c r="V23" s="100">
        <f t="shared" si="4"/>
        <v>0</v>
      </c>
      <c r="W23" s="101">
        <f t="shared" si="5"/>
        <v>0.53819444444444442</v>
      </c>
      <c r="X23" s="92"/>
      <c r="Y23" s="3"/>
      <c r="Z23" s="32">
        <f>SUM(($J$13+C23)+($L$13-E22))</f>
        <v>0.61111111111111105</v>
      </c>
      <c r="AB23" s="27"/>
    </row>
    <row r="24" spans="1:28" ht="13.5" thickBot="1" x14ac:dyDescent="0.25">
      <c r="A24" s="2"/>
      <c r="B24" s="123"/>
      <c r="C24" s="123" t="s">
        <v>167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SUM(S16:S19,S21:S23)*24</f>
        <v>89.5</v>
      </c>
      <c r="T24" s="107">
        <f>SUM(T16:T19,T21:T23)</f>
        <v>85.666666666666671</v>
      </c>
      <c r="U24" s="3"/>
      <c r="V24" s="2"/>
      <c r="W24" s="30">
        <f>SUM(W16:W19,W21:W23)*24</f>
        <v>78.5</v>
      </c>
      <c r="X24" s="31"/>
      <c r="Y24" s="31"/>
      <c r="Z24" s="33"/>
    </row>
    <row r="25" spans="1:28" x14ac:dyDescent="0.2">
      <c r="C25" s="123" t="s">
        <v>168</v>
      </c>
    </row>
    <row r="26" spans="1:28" x14ac:dyDescent="0.2">
      <c r="B26" s="79"/>
      <c r="C26" s="145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ht="13.5" thickBot="1" x14ac:dyDescent="0.25">
      <c r="A27" s="2"/>
      <c r="B27" s="272" t="s">
        <v>134</v>
      </c>
      <c r="C27" s="205">
        <v>0.21875</v>
      </c>
      <c r="D27" s="206" t="s">
        <v>59</v>
      </c>
      <c r="E27" s="206">
        <v>0.4236111111111111</v>
      </c>
      <c r="F27" s="208">
        <f t="shared" ref="F27:F41" si="6">(E27-C27)</f>
        <v>0.2048611111111111</v>
      </c>
      <c r="G27" s="206"/>
      <c r="H27" s="206" t="s">
        <v>59</v>
      </c>
      <c r="I27" s="209"/>
      <c r="J27" s="210"/>
      <c r="K27" s="210" t="s">
        <v>59</v>
      </c>
      <c r="L27" s="211"/>
      <c r="M27" s="212">
        <v>0.34375</v>
      </c>
      <c r="N27" s="210" t="s">
        <v>59</v>
      </c>
      <c r="O27" s="246">
        <v>0.40277777777777779</v>
      </c>
      <c r="P27" s="212"/>
      <c r="Q27" s="210" t="s">
        <v>59</v>
      </c>
      <c r="R27" s="103"/>
      <c r="S27" s="110">
        <f t="shared" ref="S27:S41" si="7">(F27-((I27-G27)))</f>
        <v>0.2048611111111111</v>
      </c>
      <c r="T27" s="213">
        <f t="shared" ref="T27:T41" si="8">(F27-((I27-G27)+(L27-J27)+(O27-M27)+(R27-P27)))*24</f>
        <v>3.4999999999999996</v>
      </c>
      <c r="U27" s="214">
        <f t="shared" ref="U27:U41" si="9">(($J$13+C27)+($L$13-E27))</f>
        <v>0.79513888888888884</v>
      </c>
      <c r="V27" s="119">
        <f t="shared" ref="V27:V41" si="10">(I27-G27)</f>
        <v>0</v>
      </c>
      <c r="W27" s="120">
        <f t="shared" ref="W27:W41" si="11">(V27+U27)</f>
        <v>0.79513888888888884</v>
      </c>
      <c r="X27" s="92"/>
      <c r="Y27" s="155"/>
      <c r="Z27" s="61">
        <f>SUM(($J$13+C27)+($L$13-E16))</f>
        <v>0.34722222222222221</v>
      </c>
      <c r="AB27" s="27"/>
    </row>
    <row r="28" spans="1:28" x14ac:dyDescent="0.2">
      <c r="A28" s="2"/>
      <c r="B28" s="273" t="s">
        <v>134</v>
      </c>
      <c r="C28" s="220">
        <v>0.40277777777777779</v>
      </c>
      <c r="D28" s="188" t="s">
        <v>59</v>
      </c>
      <c r="E28" s="188">
        <v>0.90625</v>
      </c>
      <c r="F28" s="68">
        <f t="shared" si="6"/>
        <v>0.50347222222222221</v>
      </c>
      <c r="G28" s="67"/>
      <c r="H28" s="67" t="s">
        <v>59</v>
      </c>
      <c r="I28" s="69"/>
      <c r="J28" s="70"/>
      <c r="K28" s="70" t="s">
        <v>59</v>
      </c>
      <c r="L28" s="72"/>
      <c r="M28" s="71"/>
      <c r="N28" s="70" t="s">
        <v>59</v>
      </c>
      <c r="O28" s="70"/>
      <c r="P28" s="71"/>
      <c r="Q28" s="70" t="s">
        <v>59</v>
      </c>
      <c r="R28" s="104"/>
      <c r="S28" s="111">
        <f t="shared" si="7"/>
        <v>0.50347222222222221</v>
      </c>
      <c r="T28" s="112">
        <f t="shared" si="8"/>
        <v>12.083333333333332</v>
      </c>
      <c r="U28" s="88">
        <f t="shared" si="9"/>
        <v>0.49652777777777779</v>
      </c>
      <c r="V28" s="121">
        <f t="shared" si="10"/>
        <v>0</v>
      </c>
      <c r="W28" s="122">
        <f t="shared" si="11"/>
        <v>0.49652777777777779</v>
      </c>
      <c r="X28" s="92"/>
      <c r="Y28" s="155"/>
      <c r="Z28" s="62">
        <f>SUM(($J$13+C28)+($L$13-E26))</f>
        <v>1.4027777777777777</v>
      </c>
      <c r="AB28" s="27"/>
    </row>
    <row r="29" spans="1:28" x14ac:dyDescent="0.2">
      <c r="A29" s="2"/>
      <c r="B29" s="180" t="s">
        <v>78</v>
      </c>
      <c r="C29" s="159">
        <v>0.30555555555555558</v>
      </c>
      <c r="D29" s="54" t="s">
        <v>59</v>
      </c>
      <c r="E29" s="54">
        <v>0.75694444444444442</v>
      </c>
      <c r="F29" s="55">
        <f t="shared" si="6"/>
        <v>0.45138888888888884</v>
      </c>
      <c r="G29" s="54"/>
      <c r="H29" s="54" t="s">
        <v>59</v>
      </c>
      <c r="I29" s="56"/>
      <c r="J29" s="57"/>
      <c r="K29" s="57" t="s">
        <v>59</v>
      </c>
      <c r="L29" s="59"/>
      <c r="M29" s="183"/>
      <c r="N29" s="57" t="s">
        <v>59</v>
      </c>
      <c r="O29" s="57"/>
      <c r="P29" s="58"/>
      <c r="Q29" s="57" t="s">
        <v>59</v>
      </c>
      <c r="R29" s="94"/>
      <c r="S29" s="108">
        <f t="shared" si="7"/>
        <v>0.45138888888888884</v>
      </c>
      <c r="T29" s="109">
        <f t="shared" si="8"/>
        <v>10.833333333333332</v>
      </c>
      <c r="U29" s="78">
        <f t="shared" si="9"/>
        <v>0.54861111111111116</v>
      </c>
      <c r="V29" s="100">
        <f t="shared" si="10"/>
        <v>0</v>
      </c>
      <c r="W29" s="101">
        <f t="shared" si="11"/>
        <v>0.54861111111111116</v>
      </c>
      <c r="X29" s="92"/>
      <c r="Y29" s="155"/>
      <c r="Z29" s="26">
        <f>SUM(($J$13+C29)+($L$13-E28))</f>
        <v>0.39930555555555558</v>
      </c>
      <c r="AB29" s="27"/>
    </row>
    <row r="30" spans="1:28" x14ac:dyDescent="0.2">
      <c r="A30" s="2" t="s">
        <v>15</v>
      </c>
      <c r="B30" s="141" t="s">
        <v>79</v>
      </c>
      <c r="C30" s="172">
        <v>0.34027777777777779</v>
      </c>
      <c r="D30" s="127" t="s">
        <v>59</v>
      </c>
      <c r="E30" s="127">
        <v>0.88194444444444442</v>
      </c>
      <c r="F30" s="40">
        <f t="shared" si="6"/>
        <v>0.54166666666666663</v>
      </c>
      <c r="G30" s="152"/>
      <c r="H30" s="152" t="s">
        <v>59</v>
      </c>
      <c r="I30" s="153"/>
      <c r="J30" s="89"/>
      <c r="K30" s="89" t="s">
        <v>59</v>
      </c>
      <c r="L30" s="124"/>
      <c r="M30" s="183"/>
      <c r="N30" s="177" t="s">
        <v>59</v>
      </c>
      <c r="O30" s="177"/>
      <c r="P30" s="118"/>
      <c r="Q30" s="28" t="s">
        <v>59</v>
      </c>
      <c r="R30" s="94"/>
      <c r="S30" s="108">
        <f t="shared" si="7"/>
        <v>0.54166666666666663</v>
      </c>
      <c r="T30" s="109">
        <f t="shared" si="8"/>
        <v>13</v>
      </c>
      <c r="U30" s="78">
        <f t="shared" si="9"/>
        <v>0.45833333333333337</v>
      </c>
      <c r="V30" s="100">
        <f t="shared" si="10"/>
        <v>0</v>
      </c>
      <c r="W30" s="101">
        <f t="shared" si="11"/>
        <v>0.45833333333333337</v>
      </c>
      <c r="X30" s="92"/>
      <c r="Y30" s="155"/>
      <c r="Z30" s="26">
        <f>SUM(($J$13+C30)+($L$13-E29))</f>
        <v>0.58333333333333337</v>
      </c>
      <c r="AB30" s="27"/>
    </row>
    <row r="31" spans="1:28" ht="13.5" thickBot="1" x14ac:dyDescent="0.25">
      <c r="A31" s="2"/>
      <c r="B31" s="272" t="s">
        <v>135</v>
      </c>
      <c r="C31" s="205">
        <v>0.21875</v>
      </c>
      <c r="D31" s="206" t="s">
        <v>59</v>
      </c>
      <c r="E31" s="206">
        <v>0.4236111111111111</v>
      </c>
      <c r="F31" s="208">
        <f t="shared" si="6"/>
        <v>0.2048611111111111</v>
      </c>
      <c r="G31" s="206"/>
      <c r="H31" s="206" t="s">
        <v>59</v>
      </c>
      <c r="I31" s="209"/>
      <c r="J31" s="210"/>
      <c r="K31" s="210" t="s">
        <v>59</v>
      </c>
      <c r="L31" s="211"/>
      <c r="M31" s="212">
        <v>0.34375</v>
      </c>
      <c r="N31" s="210" t="s">
        <v>59</v>
      </c>
      <c r="O31" s="246">
        <v>0.40277777777777779</v>
      </c>
      <c r="P31" s="212"/>
      <c r="Q31" s="210" t="s">
        <v>59</v>
      </c>
      <c r="R31" s="103"/>
      <c r="S31" s="110">
        <f t="shared" si="7"/>
        <v>0.2048611111111111</v>
      </c>
      <c r="T31" s="213">
        <f t="shared" si="8"/>
        <v>3.4999999999999996</v>
      </c>
      <c r="U31" s="214">
        <f t="shared" si="9"/>
        <v>0.79513888888888884</v>
      </c>
      <c r="V31" s="119">
        <f t="shared" si="10"/>
        <v>0</v>
      </c>
      <c r="W31" s="120">
        <f t="shared" si="11"/>
        <v>0.79513888888888884</v>
      </c>
      <c r="X31" s="92"/>
      <c r="Y31" s="155"/>
      <c r="Z31" s="61">
        <f>SUM(($J$13+C31)+($L$13-E16))</f>
        <v>0.34722222222222221</v>
      </c>
      <c r="AB31" s="27"/>
    </row>
    <row r="32" spans="1:28" x14ac:dyDescent="0.2">
      <c r="A32" s="2"/>
      <c r="B32" s="273" t="s">
        <v>135</v>
      </c>
      <c r="C32" s="220">
        <v>0.40277777777777779</v>
      </c>
      <c r="D32" s="188" t="s">
        <v>59</v>
      </c>
      <c r="E32" s="188">
        <v>0.90625</v>
      </c>
      <c r="F32" s="68">
        <f t="shared" si="6"/>
        <v>0.50347222222222221</v>
      </c>
      <c r="G32" s="67"/>
      <c r="H32" s="67" t="s">
        <v>59</v>
      </c>
      <c r="I32" s="69"/>
      <c r="J32" s="70"/>
      <c r="K32" s="70" t="s">
        <v>59</v>
      </c>
      <c r="L32" s="72"/>
      <c r="M32" s="71"/>
      <c r="N32" s="70" t="s">
        <v>59</v>
      </c>
      <c r="O32" s="70"/>
      <c r="P32" s="71"/>
      <c r="Q32" s="70" t="s">
        <v>59</v>
      </c>
      <c r="R32" s="104"/>
      <c r="S32" s="111">
        <f t="shared" si="7"/>
        <v>0.50347222222222221</v>
      </c>
      <c r="T32" s="112">
        <f t="shared" si="8"/>
        <v>12.083333333333332</v>
      </c>
      <c r="U32" s="88">
        <f t="shared" si="9"/>
        <v>0.49652777777777779</v>
      </c>
      <c r="V32" s="121">
        <f t="shared" si="10"/>
        <v>0</v>
      </c>
      <c r="W32" s="122">
        <f t="shared" si="11"/>
        <v>0.49652777777777779</v>
      </c>
      <c r="X32" s="92"/>
      <c r="Y32" s="155"/>
      <c r="Z32" s="62">
        <f>SUM(($J$13+C32)+($L$13-E26))</f>
        <v>1.4027777777777777</v>
      </c>
      <c r="AB32" s="27"/>
    </row>
    <row r="33" spans="1:28" x14ac:dyDescent="0.2">
      <c r="A33" s="2"/>
      <c r="B33" s="243" t="s">
        <v>93</v>
      </c>
      <c r="C33" s="159">
        <v>0.30555555555555558</v>
      </c>
      <c r="D33" s="54" t="s">
        <v>59</v>
      </c>
      <c r="E33" s="54">
        <v>0.86458333333333337</v>
      </c>
      <c r="F33" s="129">
        <f t="shared" si="6"/>
        <v>0.55902777777777779</v>
      </c>
      <c r="G33" s="127"/>
      <c r="H33" s="127" t="s">
        <v>59</v>
      </c>
      <c r="I33" s="130"/>
      <c r="J33" s="161"/>
      <c r="K33" s="161" t="s">
        <v>59</v>
      </c>
      <c r="L33" s="132"/>
      <c r="M33" s="183"/>
      <c r="N33" s="57" t="s">
        <v>59</v>
      </c>
      <c r="O33" s="57"/>
      <c r="P33" s="133"/>
      <c r="Q33" s="161" t="s">
        <v>59</v>
      </c>
      <c r="R33" s="94"/>
      <c r="S33" s="108">
        <f t="shared" si="7"/>
        <v>0.55902777777777779</v>
      </c>
      <c r="T33" s="109">
        <f t="shared" si="8"/>
        <v>13.416666666666668</v>
      </c>
      <c r="U33" s="78">
        <f t="shared" si="9"/>
        <v>0.44097222222222221</v>
      </c>
      <c r="V33" s="100">
        <f t="shared" si="10"/>
        <v>0</v>
      </c>
      <c r="W33" s="101">
        <f t="shared" si="11"/>
        <v>0.44097222222222221</v>
      </c>
      <c r="X33" s="92"/>
      <c r="Y33" s="155"/>
      <c r="Z33" s="26">
        <f>SUM(($J$13+C33)+($L$13-E29))</f>
        <v>0.54861111111111116</v>
      </c>
      <c r="AB33" s="27"/>
    </row>
    <row r="34" spans="1:28" x14ac:dyDescent="0.2">
      <c r="A34" s="2"/>
      <c r="B34" s="243" t="s">
        <v>94</v>
      </c>
      <c r="C34" s="159">
        <v>0.34027777777777779</v>
      </c>
      <c r="D34" s="54" t="s">
        <v>59</v>
      </c>
      <c r="E34" s="54">
        <v>0.88194444444444442</v>
      </c>
      <c r="F34" s="129">
        <f t="shared" si="6"/>
        <v>0.54166666666666663</v>
      </c>
      <c r="G34" s="127"/>
      <c r="H34" s="127" t="s">
        <v>59</v>
      </c>
      <c r="I34" s="130"/>
      <c r="J34" s="161"/>
      <c r="K34" s="161" t="s">
        <v>59</v>
      </c>
      <c r="L34" s="132"/>
      <c r="M34" s="183"/>
      <c r="N34" s="57" t="s">
        <v>59</v>
      </c>
      <c r="O34" s="57"/>
      <c r="P34" s="133"/>
      <c r="Q34" s="161" t="s">
        <v>59</v>
      </c>
      <c r="R34" s="94"/>
      <c r="S34" s="108">
        <f t="shared" si="7"/>
        <v>0.54166666666666663</v>
      </c>
      <c r="T34" s="109">
        <f t="shared" si="8"/>
        <v>13</v>
      </c>
      <c r="U34" s="78">
        <f t="shared" si="9"/>
        <v>0.45833333333333337</v>
      </c>
      <c r="V34" s="100">
        <f t="shared" si="10"/>
        <v>0</v>
      </c>
      <c r="W34" s="101">
        <f t="shared" si="11"/>
        <v>0.45833333333333337</v>
      </c>
      <c r="X34" s="92"/>
      <c r="Y34" s="155"/>
      <c r="Z34" s="26">
        <f>SUM(($J$13+C34)+($L$13-E32))</f>
        <v>0.43402777777777779</v>
      </c>
      <c r="AB34" s="27"/>
    </row>
    <row r="35" spans="1:28" ht="13.5" thickBot="1" x14ac:dyDescent="0.25">
      <c r="A35" s="2"/>
      <c r="B35" s="272" t="s">
        <v>111</v>
      </c>
      <c r="C35" s="205">
        <v>0.21875</v>
      </c>
      <c r="D35" s="206" t="s">
        <v>59</v>
      </c>
      <c r="E35" s="206">
        <v>0.4236111111111111</v>
      </c>
      <c r="F35" s="208">
        <f t="shared" si="6"/>
        <v>0.2048611111111111</v>
      </c>
      <c r="G35" s="206"/>
      <c r="H35" s="206" t="s">
        <v>59</v>
      </c>
      <c r="I35" s="209"/>
      <c r="J35" s="210"/>
      <c r="K35" s="210" t="s">
        <v>59</v>
      </c>
      <c r="L35" s="211"/>
      <c r="M35" s="212">
        <v>0.34375</v>
      </c>
      <c r="N35" s="210" t="s">
        <v>59</v>
      </c>
      <c r="O35" s="246">
        <v>0.40277777777777779</v>
      </c>
      <c r="P35" s="212"/>
      <c r="Q35" s="210" t="s">
        <v>59</v>
      </c>
      <c r="R35" s="103"/>
      <c r="S35" s="110">
        <f t="shared" si="7"/>
        <v>0.2048611111111111</v>
      </c>
      <c r="T35" s="213">
        <f t="shared" si="8"/>
        <v>3.4999999999999996</v>
      </c>
      <c r="U35" s="214">
        <f t="shared" si="9"/>
        <v>0.79513888888888884</v>
      </c>
      <c r="V35" s="119">
        <f t="shared" si="10"/>
        <v>0</v>
      </c>
      <c r="W35" s="120">
        <f t="shared" si="11"/>
        <v>0.79513888888888884</v>
      </c>
      <c r="X35" s="92"/>
      <c r="Y35" s="155"/>
      <c r="Z35" s="61">
        <f>SUM(($J$13+C35)+($L$13-E34))</f>
        <v>0.33680555555555558</v>
      </c>
      <c r="AB35" s="27"/>
    </row>
    <row r="36" spans="1:28" x14ac:dyDescent="0.2">
      <c r="A36" s="2"/>
      <c r="B36" s="273" t="s">
        <v>111</v>
      </c>
      <c r="C36" s="220">
        <v>0.40277777777777779</v>
      </c>
      <c r="D36" s="188" t="s">
        <v>59</v>
      </c>
      <c r="E36" s="188">
        <v>0.90625</v>
      </c>
      <c r="F36" s="68">
        <f t="shared" si="6"/>
        <v>0.50347222222222221</v>
      </c>
      <c r="G36" s="67"/>
      <c r="H36" s="67" t="s">
        <v>59</v>
      </c>
      <c r="I36" s="69"/>
      <c r="J36" s="70"/>
      <c r="K36" s="70" t="s">
        <v>59</v>
      </c>
      <c r="L36" s="72"/>
      <c r="M36" s="71"/>
      <c r="N36" s="70" t="s">
        <v>59</v>
      </c>
      <c r="O36" s="70"/>
      <c r="P36" s="71"/>
      <c r="Q36" s="70" t="s">
        <v>59</v>
      </c>
      <c r="R36" s="104"/>
      <c r="S36" s="111">
        <f t="shared" si="7"/>
        <v>0.50347222222222221</v>
      </c>
      <c r="T36" s="112">
        <f t="shared" si="8"/>
        <v>12.083333333333332</v>
      </c>
      <c r="U36" s="88">
        <f t="shared" si="9"/>
        <v>0.49652777777777779</v>
      </c>
      <c r="V36" s="121">
        <f t="shared" si="10"/>
        <v>0</v>
      </c>
      <c r="W36" s="122">
        <f t="shared" si="11"/>
        <v>0.49652777777777779</v>
      </c>
      <c r="X36" s="92"/>
      <c r="Y36" s="155"/>
      <c r="Z36" s="62">
        <f>SUM(($J$13+C36)+($L$13-E26))</f>
        <v>1.4027777777777777</v>
      </c>
      <c r="AB36" s="27"/>
    </row>
    <row r="37" spans="1:28" x14ac:dyDescent="0.2">
      <c r="A37" s="2"/>
      <c r="B37" s="243" t="s">
        <v>169</v>
      </c>
      <c r="C37" s="159">
        <v>0.44444444444444442</v>
      </c>
      <c r="D37" s="54" t="s">
        <v>59</v>
      </c>
      <c r="E37" s="54">
        <v>0.85069444444444442</v>
      </c>
      <c r="F37" s="129">
        <f t="shared" si="6"/>
        <v>0.40625</v>
      </c>
      <c r="G37" s="127"/>
      <c r="H37" s="127" t="s">
        <v>59</v>
      </c>
      <c r="I37" s="130"/>
      <c r="J37" s="161"/>
      <c r="K37" s="161" t="s">
        <v>59</v>
      </c>
      <c r="L37" s="132"/>
      <c r="M37" s="183"/>
      <c r="N37" s="57" t="s">
        <v>59</v>
      </c>
      <c r="O37" s="57"/>
      <c r="P37" s="133"/>
      <c r="Q37" s="161" t="s">
        <v>59</v>
      </c>
      <c r="R37" s="94"/>
      <c r="S37" s="108">
        <f t="shared" si="7"/>
        <v>0.40625</v>
      </c>
      <c r="T37" s="109">
        <f t="shared" si="8"/>
        <v>9.75</v>
      </c>
      <c r="U37" s="78">
        <f t="shared" si="9"/>
        <v>0.59375</v>
      </c>
      <c r="V37" s="100">
        <f t="shared" si="10"/>
        <v>0</v>
      </c>
      <c r="W37" s="101">
        <f t="shared" si="11"/>
        <v>0.59375</v>
      </c>
      <c r="X37" s="92"/>
      <c r="Y37" s="155"/>
      <c r="Z37" s="26">
        <f>SUM(($J$13+C37)+($L$13-E22))</f>
        <v>0.61111111111111105</v>
      </c>
      <c r="AB37" s="27"/>
    </row>
    <row r="38" spans="1:28" x14ac:dyDescent="0.2">
      <c r="A38" s="2" t="s">
        <v>15</v>
      </c>
      <c r="B38" s="162" t="s">
        <v>170</v>
      </c>
      <c r="C38" s="397">
        <v>0.34027777777777779</v>
      </c>
      <c r="D38" s="163" t="s">
        <v>59</v>
      </c>
      <c r="E38" s="163">
        <v>0.4236111111111111</v>
      </c>
      <c r="F38" s="165">
        <f t="shared" si="6"/>
        <v>8.3333333333333315E-2</v>
      </c>
      <c r="G38" s="163"/>
      <c r="H38" s="163" t="s">
        <v>59</v>
      </c>
      <c r="I38" s="166"/>
      <c r="J38" s="167"/>
      <c r="K38" s="167" t="s">
        <v>59</v>
      </c>
      <c r="L38" s="168"/>
      <c r="M38" s="398"/>
      <c r="N38" s="399" t="s">
        <v>59</v>
      </c>
      <c r="O38" s="399"/>
      <c r="P38" s="169"/>
      <c r="Q38" s="167" t="s">
        <v>59</v>
      </c>
      <c r="R38" s="94"/>
      <c r="S38" s="108">
        <f t="shared" si="7"/>
        <v>8.3333333333333315E-2</v>
      </c>
      <c r="T38" s="170">
        <f t="shared" si="8"/>
        <v>1.9999999999999996</v>
      </c>
      <c r="U38" s="171">
        <f t="shared" si="9"/>
        <v>0.91666666666666663</v>
      </c>
      <c r="V38" s="100">
        <f t="shared" si="10"/>
        <v>0</v>
      </c>
      <c r="W38" s="101">
        <f t="shared" si="11"/>
        <v>0.91666666666666663</v>
      </c>
      <c r="X38" s="92"/>
      <c r="Y38" s="155"/>
      <c r="Z38" s="138">
        <f>SUM(($J$13+C38)+($L$13-E37))</f>
        <v>0.48958333333333337</v>
      </c>
      <c r="AB38" s="27"/>
    </row>
    <row r="39" spans="1:28" ht="13.5" thickBot="1" x14ac:dyDescent="0.25">
      <c r="B39" s="272" t="s">
        <v>171</v>
      </c>
      <c r="C39" s="393">
        <v>0.2638888888888889</v>
      </c>
      <c r="D39" s="206" t="s">
        <v>59</v>
      </c>
      <c r="E39" s="206">
        <v>0.4236111111111111</v>
      </c>
      <c r="F39" s="208">
        <f t="shared" si="6"/>
        <v>0.15972222222222221</v>
      </c>
      <c r="G39" s="206"/>
      <c r="H39" s="206" t="s">
        <v>59</v>
      </c>
      <c r="I39" s="209"/>
      <c r="J39" s="210"/>
      <c r="K39" s="210" t="s">
        <v>59</v>
      </c>
      <c r="L39" s="211"/>
      <c r="M39" s="400"/>
      <c r="N39" s="401" t="s">
        <v>59</v>
      </c>
      <c r="O39" s="401"/>
      <c r="P39" s="212"/>
      <c r="Q39" s="210" t="s">
        <v>59</v>
      </c>
      <c r="R39" s="103"/>
      <c r="S39" s="110">
        <f t="shared" si="7"/>
        <v>0.15972222222222221</v>
      </c>
      <c r="T39" s="213">
        <f t="shared" si="8"/>
        <v>3.833333333333333</v>
      </c>
      <c r="U39" s="214">
        <f t="shared" si="9"/>
        <v>0.84027777777777768</v>
      </c>
      <c r="V39" s="119">
        <f t="shared" si="10"/>
        <v>0</v>
      </c>
      <c r="W39" s="120">
        <f t="shared" si="11"/>
        <v>0.84027777777777768</v>
      </c>
      <c r="X39" s="92"/>
      <c r="Y39" s="155"/>
      <c r="Z39" s="215">
        <f>SUM(($J$13+C39)+($L$13-E37))</f>
        <v>0.41319444444444448</v>
      </c>
      <c r="AB39" s="27"/>
    </row>
    <row r="40" spans="1:28" x14ac:dyDescent="0.2">
      <c r="A40" s="2"/>
      <c r="B40" s="273" t="s">
        <v>112</v>
      </c>
      <c r="C40" s="220">
        <v>0.40277777777777779</v>
      </c>
      <c r="D40" s="188" t="s">
        <v>59</v>
      </c>
      <c r="E40" s="188">
        <v>0.90625</v>
      </c>
      <c r="F40" s="68">
        <f t="shared" si="6"/>
        <v>0.50347222222222221</v>
      </c>
      <c r="G40" s="67"/>
      <c r="H40" s="67" t="s">
        <v>59</v>
      </c>
      <c r="I40" s="69"/>
      <c r="J40" s="70"/>
      <c r="K40" s="70" t="s">
        <v>59</v>
      </c>
      <c r="L40" s="72"/>
      <c r="M40" s="71"/>
      <c r="N40" s="70" t="s">
        <v>59</v>
      </c>
      <c r="O40" s="70"/>
      <c r="P40" s="71"/>
      <c r="Q40" s="70" t="s">
        <v>59</v>
      </c>
      <c r="R40" s="104"/>
      <c r="S40" s="111">
        <f t="shared" si="7"/>
        <v>0.50347222222222221</v>
      </c>
      <c r="T40" s="112">
        <f t="shared" si="8"/>
        <v>12.083333333333332</v>
      </c>
      <c r="U40" s="88">
        <f t="shared" si="9"/>
        <v>0.49652777777777779</v>
      </c>
      <c r="V40" s="121">
        <f t="shared" si="10"/>
        <v>0</v>
      </c>
      <c r="W40" s="122">
        <f t="shared" si="11"/>
        <v>0.49652777777777779</v>
      </c>
      <c r="X40" s="92"/>
      <c r="Y40" s="155"/>
      <c r="Z40" s="62">
        <f>SUM(($J$13+C40)+($L$13-E26))</f>
        <v>1.4027777777777777</v>
      </c>
      <c r="AB40" s="27"/>
    </row>
    <row r="41" spans="1:28" x14ac:dyDescent="0.2">
      <c r="A41" s="2" t="s">
        <v>15</v>
      </c>
      <c r="B41" s="141" t="s">
        <v>84</v>
      </c>
      <c r="C41" s="126">
        <v>0.34027777777777779</v>
      </c>
      <c r="D41" s="127" t="s">
        <v>59</v>
      </c>
      <c r="E41" s="127">
        <v>0.875</v>
      </c>
      <c r="F41" s="40">
        <f t="shared" si="6"/>
        <v>0.53472222222222221</v>
      </c>
      <c r="G41" s="152"/>
      <c r="H41" s="152" t="s">
        <v>59</v>
      </c>
      <c r="I41" s="153"/>
      <c r="J41" s="89"/>
      <c r="K41" s="89" t="s">
        <v>59</v>
      </c>
      <c r="L41" s="124"/>
      <c r="M41" s="183"/>
      <c r="N41" s="177" t="s">
        <v>59</v>
      </c>
      <c r="O41" s="177"/>
      <c r="P41" s="118"/>
      <c r="Q41" s="28" t="s">
        <v>59</v>
      </c>
      <c r="R41" s="94"/>
      <c r="S41" s="108">
        <f t="shared" si="7"/>
        <v>0.53472222222222221</v>
      </c>
      <c r="T41" s="109">
        <f t="shared" si="8"/>
        <v>12.833333333333332</v>
      </c>
      <c r="U41" s="78">
        <f t="shared" si="9"/>
        <v>0.46527777777777779</v>
      </c>
      <c r="V41" s="100">
        <f t="shared" si="10"/>
        <v>0</v>
      </c>
      <c r="W41" s="101">
        <f t="shared" si="11"/>
        <v>0.46527777777777779</v>
      </c>
      <c r="X41" s="92"/>
      <c r="Y41" s="155"/>
      <c r="Z41" s="26">
        <f>SUM(($J$13+C41)+($L$13-E40))</f>
        <v>0.43402777777777779</v>
      </c>
      <c r="AB41" s="27"/>
    </row>
    <row r="42" spans="1:28" x14ac:dyDescent="0.2">
      <c r="C42" s="200" t="s">
        <v>172</v>
      </c>
      <c r="D42" s="200"/>
      <c r="E42" s="200"/>
      <c r="F42" s="200"/>
      <c r="G42" s="200"/>
    </row>
    <row r="43" spans="1:28" x14ac:dyDescent="0.2">
      <c r="C43" s="200" t="s">
        <v>173</v>
      </c>
      <c r="D43" s="200"/>
      <c r="E43" s="200"/>
      <c r="F43" s="200"/>
      <c r="G43" s="200"/>
    </row>
    <row r="45" spans="1:28" ht="13.5" thickBot="1" x14ac:dyDescent="0.25">
      <c r="A45" s="2"/>
      <c r="B45" s="2"/>
      <c r="C45" s="47" t="s">
        <v>174</v>
      </c>
      <c r="D45" s="2"/>
      <c r="E45" s="2"/>
      <c r="F45" s="2"/>
      <c r="G45" s="2"/>
      <c r="H45" s="2"/>
      <c r="I45" s="2"/>
      <c r="J45" s="2"/>
      <c r="K45" s="2"/>
      <c r="L45" s="2"/>
      <c r="M45" s="1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8" ht="13.5" hidden="1" thickBot="1" x14ac:dyDescent="0.25">
      <c r="A46" s="2"/>
      <c r="B46" s="2"/>
      <c r="C46" s="2"/>
      <c r="D46" s="2"/>
      <c r="E46" s="2"/>
      <c r="F46" s="2"/>
      <c r="G46" s="2"/>
      <c r="H46" s="2"/>
      <c r="I46" s="2"/>
      <c r="J46" s="18">
        <v>0</v>
      </c>
      <c r="K46" s="2"/>
      <c r="L46" s="18">
        <v>1</v>
      </c>
      <c r="M46" s="1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8" x14ac:dyDescent="0.2">
      <c r="A47" s="2"/>
      <c r="B47" s="48"/>
      <c r="C47" s="148"/>
      <c r="D47" s="49"/>
      <c r="E47" s="19" t="s">
        <v>40</v>
      </c>
      <c r="F47" s="146"/>
      <c r="G47" s="34"/>
      <c r="H47" s="35" t="s">
        <v>41</v>
      </c>
      <c r="I47" s="146"/>
      <c r="J47" s="20"/>
      <c r="K47" s="20" t="s">
        <v>42</v>
      </c>
      <c r="L47" s="116"/>
      <c r="M47" s="117"/>
      <c r="N47" s="20" t="s">
        <v>42</v>
      </c>
      <c r="O47" s="20"/>
      <c r="P47" s="117"/>
      <c r="Q47" s="20" t="s">
        <v>43</v>
      </c>
      <c r="R47" s="20"/>
      <c r="S47" s="21" t="s">
        <v>44</v>
      </c>
      <c r="T47" s="147" t="s">
        <v>45</v>
      </c>
      <c r="U47" s="148"/>
      <c r="V47" s="19" t="s">
        <v>46</v>
      </c>
      <c r="W47" s="147"/>
      <c r="X47" s="5"/>
      <c r="Y47" s="5"/>
      <c r="Z47" s="44" t="s">
        <v>47</v>
      </c>
      <c r="AB47" s="42" t="s">
        <v>33</v>
      </c>
    </row>
    <row r="48" spans="1:28" ht="13.5" thickBot="1" x14ac:dyDescent="0.25">
      <c r="A48" s="2"/>
      <c r="B48" s="50" t="s">
        <v>48</v>
      </c>
      <c r="C48" s="279"/>
      <c r="D48" s="51" t="s">
        <v>49</v>
      </c>
      <c r="E48" s="52"/>
      <c r="F48" s="38" t="s">
        <v>50</v>
      </c>
      <c r="G48" s="36" t="s">
        <v>51</v>
      </c>
      <c r="H48" s="36"/>
      <c r="I48" s="149" t="s">
        <v>51</v>
      </c>
      <c r="J48" s="150" t="s">
        <v>51</v>
      </c>
      <c r="K48" s="23"/>
      <c r="L48" s="23" t="s">
        <v>51</v>
      </c>
      <c r="M48" s="150" t="s">
        <v>51</v>
      </c>
      <c r="N48" s="23"/>
      <c r="O48" s="23" t="s">
        <v>51</v>
      </c>
      <c r="P48" s="150" t="s">
        <v>51</v>
      </c>
      <c r="Q48" s="23"/>
      <c r="R48" s="96" t="s">
        <v>51</v>
      </c>
      <c r="S48" s="97" t="s">
        <v>52</v>
      </c>
      <c r="T48" s="22" t="s">
        <v>53</v>
      </c>
      <c r="U48" s="22" t="s">
        <v>54</v>
      </c>
      <c r="V48" s="98" t="s">
        <v>55</v>
      </c>
      <c r="W48" s="99" t="s">
        <v>56</v>
      </c>
      <c r="X48" s="102"/>
      <c r="Y48" s="151"/>
      <c r="Z48" s="420" t="s">
        <v>57</v>
      </c>
      <c r="AB48" s="43"/>
    </row>
    <row r="49" spans="1:28" x14ac:dyDescent="0.2">
      <c r="A49" s="2"/>
      <c r="B49" s="125" t="s">
        <v>58</v>
      </c>
      <c r="C49" s="126">
        <v>0.27083333333333331</v>
      </c>
      <c r="D49" s="127" t="s">
        <v>59</v>
      </c>
      <c r="E49" s="127">
        <v>0.87152777777777779</v>
      </c>
      <c r="F49" s="129">
        <f t="shared" ref="F49:F56" si="12">(E49-C49)</f>
        <v>0.60069444444444442</v>
      </c>
      <c r="G49" s="127">
        <v>0.56597222222222221</v>
      </c>
      <c r="H49" s="127" t="s">
        <v>59</v>
      </c>
      <c r="I49" s="130">
        <v>0.63194444444444442</v>
      </c>
      <c r="J49" s="131"/>
      <c r="K49" s="131" t="s">
        <v>59</v>
      </c>
      <c r="L49" s="132"/>
      <c r="M49" s="133"/>
      <c r="N49" s="131" t="s">
        <v>59</v>
      </c>
      <c r="O49" s="131"/>
      <c r="P49" s="134"/>
      <c r="Q49" s="131" t="s">
        <v>59</v>
      </c>
      <c r="R49" s="94"/>
      <c r="S49" s="108">
        <f t="shared" ref="S49:S56" si="13">(F49-((I49-G49)))</f>
        <v>0.53472222222222221</v>
      </c>
      <c r="T49" s="109">
        <f t="shared" ref="T49:T56" si="14">(F49-((I49-G49)+(L49-J49)+(O49-M49)+(R49-P49)))*24</f>
        <v>12.833333333333332</v>
      </c>
      <c r="U49" s="78">
        <f t="shared" ref="U49:U56" si="15">(($J$13+C49)+($L$13-E49))</f>
        <v>0.39930555555555552</v>
      </c>
      <c r="V49" s="100">
        <f t="shared" ref="V49:V56" si="16">(I49-G49)</f>
        <v>6.597222222222221E-2</v>
      </c>
      <c r="W49" s="101">
        <f t="shared" ref="W49:W56" si="17">(V49+U49)</f>
        <v>0.46527777777777773</v>
      </c>
      <c r="X49" s="92"/>
      <c r="Y49" s="155"/>
      <c r="Z49" s="26">
        <f>SUM(($J$13+C49)+($L$13-E56))</f>
        <v>0.36458333333333331</v>
      </c>
      <c r="AB49" s="27"/>
    </row>
    <row r="50" spans="1:28" x14ac:dyDescent="0.2">
      <c r="A50" s="2"/>
      <c r="B50" s="137" t="s">
        <v>60</v>
      </c>
      <c r="C50" s="159">
        <v>0.21875</v>
      </c>
      <c r="D50" s="54" t="s">
        <v>59</v>
      </c>
      <c r="E50" s="54">
        <v>0.84722222222222221</v>
      </c>
      <c r="F50" s="55">
        <f t="shared" si="12"/>
        <v>0.62847222222222221</v>
      </c>
      <c r="G50" s="82">
        <v>0.52083333333333337</v>
      </c>
      <c r="H50" s="54" t="s">
        <v>59</v>
      </c>
      <c r="I50" s="56">
        <v>0.56944444444444442</v>
      </c>
      <c r="J50" s="57"/>
      <c r="K50" s="57" t="s">
        <v>59</v>
      </c>
      <c r="L50" s="59"/>
      <c r="M50" s="183">
        <v>0.56944444444444442</v>
      </c>
      <c r="N50" s="57" t="s">
        <v>59</v>
      </c>
      <c r="O50" s="177">
        <v>0.64930555555555558</v>
      </c>
      <c r="P50" s="58"/>
      <c r="Q50" s="57" t="s">
        <v>59</v>
      </c>
      <c r="R50" s="94"/>
      <c r="S50" s="108">
        <f t="shared" si="13"/>
        <v>0.57986111111111116</v>
      </c>
      <c r="T50" s="109">
        <f t="shared" si="14"/>
        <v>12</v>
      </c>
      <c r="U50" s="78">
        <f t="shared" si="15"/>
        <v>0.37152777777777779</v>
      </c>
      <c r="V50" s="100">
        <f t="shared" si="16"/>
        <v>4.8611111111111049E-2</v>
      </c>
      <c r="W50" s="101">
        <f t="shared" si="17"/>
        <v>0.42013888888888884</v>
      </c>
      <c r="X50" s="92"/>
      <c r="Y50" s="155"/>
      <c r="Z50" s="26">
        <f>SUM(($J$13+C50)+($L$13-E49))</f>
        <v>0.34722222222222221</v>
      </c>
      <c r="AB50" s="27"/>
    </row>
    <row r="51" spans="1:28" x14ac:dyDescent="0.2">
      <c r="A51" s="2" t="s">
        <v>15</v>
      </c>
      <c r="B51" s="29" t="s">
        <v>61</v>
      </c>
      <c r="C51" s="172">
        <v>0.23958333333333334</v>
      </c>
      <c r="D51" s="127" t="s">
        <v>59</v>
      </c>
      <c r="E51" s="127">
        <v>0.87152777777777779</v>
      </c>
      <c r="F51" s="40">
        <f t="shared" si="12"/>
        <v>0.63194444444444442</v>
      </c>
      <c r="G51" s="152">
        <v>0.54513888888888884</v>
      </c>
      <c r="H51" s="152" t="s">
        <v>59</v>
      </c>
      <c r="I51" s="153">
        <v>0.63194444444444442</v>
      </c>
      <c r="J51" s="89"/>
      <c r="K51" s="89" t="s">
        <v>59</v>
      </c>
      <c r="L51" s="124"/>
      <c r="M51" s="183"/>
      <c r="N51" s="177" t="s">
        <v>59</v>
      </c>
      <c r="O51" s="177"/>
      <c r="P51" s="118"/>
      <c r="Q51" s="28" t="s">
        <v>59</v>
      </c>
      <c r="R51" s="94"/>
      <c r="S51" s="108">
        <f t="shared" si="13"/>
        <v>0.54513888888888884</v>
      </c>
      <c r="T51" s="109">
        <f t="shared" si="14"/>
        <v>13.083333333333332</v>
      </c>
      <c r="U51" s="78">
        <f t="shared" si="15"/>
        <v>0.36805555555555558</v>
      </c>
      <c r="V51" s="100">
        <f t="shared" si="16"/>
        <v>8.680555555555558E-2</v>
      </c>
      <c r="W51" s="101">
        <f t="shared" si="17"/>
        <v>0.45486111111111116</v>
      </c>
      <c r="X51" s="92"/>
      <c r="Y51" s="155"/>
      <c r="Z51" s="26">
        <f>SUM(($J$13+C51)+($L$13-E50))</f>
        <v>0.39236111111111116</v>
      </c>
      <c r="AB51" s="27"/>
    </row>
    <row r="52" spans="1:28" x14ac:dyDescent="0.2">
      <c r="A52" s="2"/>
      <c r="B52" s="160" t="s">
        <v>62</v>
      </c>
      <c r="C52" s="159">
        <v>0.21875</v>
      </c>
      <c r="D52" s="54" t="s">
        <v>59</v>
      </c>
      <c r="E52" s="54">
        <v>0.84722222222222221</v>
      </c>
      <c r="F52" s="129">
        <f t="shared" si="12"/>
        <v>0.62847222222222221</v>
      </c>
      <c r="G52" s="82">
        <v>0.52083333333333337</v>
      </c>
      <c r="H52" s="127" t="s">
        <v>59</v>
      </c>
      <c r="I52" s="130">
        <v>0.56944444444444442</v>
      </c>
      <c r="J52" s="161"/>
      <c r="K52" s="161" t="s">
        <v>59</v>
      </c>
      <c r="L52" s="132"/>
      <c r="M52" s="183">
        <v>0.56944444444444442</v>
      </c>
      <c r="N52" s="57" t="s">
        <v>59</v>
      </c>
      <c r="O52" s="177">
        <v>0.64930555555555558</v>
      </c>
      <c r="P52" s="133"/>
      <c r="Q52" s="161" t="s">
        <v>59</v>
      </c>
      <c r="R52" s="94"/>
      <c r="S52" s="108">
        <f t="shared" si="13"/>
        <v>0.57986111111111116</v>
      </c>
      <c r="T52" s="109">
        <f t="shared" si="14"/>
        <v>12</v>
      </c>
      <c r="U52" s="78">
        <f t="shared" si="15"/>
        <v>0.37152777777777779</v>
      </c>
      <c r="V52" s="100">
        <f t="shared" si="16"/>
        <v>4.8611111111111049E-2</v>
      </c>
      <c r="W52" s="101">
        <f t="shared" si="17"/>
        <v>0.42013888888888884</v>
      </c>
      <c r="X52" s="92"/>
      <c r="Y52" s="155"/>
      <c r="Z52" s="26">
        <f>SUM(($J$13+C52)+($L$13-E51))</f>
        <v>0.34722222222222221</v>
      </c>
      <c r="AB52" s="27"/>
    </row>
    <row r="53" spans="1:28" ht="13.5" thickBot="1" x14ac:dyDescent="0.25">
      <c r="A53" s="2"/>
      <c r="B53" s="219" t="s">
        <v>63</v>
      </c>
      <c r="C53" s="431">
        <v>0.23958333333333334</v>
      </c>
      <c r="D53" s="422" t="s">
        <v>59</v>
      </c>
      <c r="E53" s="422">
        <v>0.4236111111111111</v>
      </c>
      <c r="F53" s="208">
        <f t="shared" si="12"/>
        <v>0.18402777777777776</v>
      </c>
      <c r="G53" s="206"/>
      <c r="H53" s="206" t="s">
        <v>59</v>
      </c>
      <c r="I53" s="209"/>
      <c r="J53" s="210"/>
      <c r="K53" s="210" t="s">
        <v>59</v>
      </c>
      <c r="L53" s="211"/>
      <c r="M53" s="212">
        <v>0.34375</v>
      </c>
      <c r="N53" s="210" t="s">
        <v>59</v>
      </c>
      <c r="O53" s="246">
        <v>0.40277777777777779</v>
      </c>
      <c r="P53" s="212"/>
      <c r="Q53" s="210" t="s">
        <v>59</v>
      </c>
      <c r="R53" s="103"/>
      <c r="S53" s="110">
        <f t="shared" si="13"/>
        <v>0.18402777777777776</v>
      </c>
      <c r="T53" s="113">
        <f t="shared" si="14"/>
        <v>2.9999999999999991</v>
      </c>
      <c r="U53" s="427">
        <f t="shared" si="15"/>
        <v>0.81597222222222221</v>
      </c>
      <c r="V53" s="119">
        <f t="shared" si="16"/>
        <v>0</v>
      </c>
      <c r="W53" s="120">
        <f t="shared" si="17"/>
        <v>0.81597222222222221</v>
      </c>
      <c r="X53" s="92"/>
      <c r="Y53" s="155"/>
      <c r="Z53" s="61">
        <f>SUM(($J$13+C53)+($L$13-E52))</f>
        <v>0.39236111111111116</v>
      </c>
      <c r="AB53" s="27"/>
    </row>
    <row r="54" spans="1:28" x14ac:dyDescent="0.2">
      <c r="A54" s="2"/>
      <c r="B54" s="73" t="s">
        <v>63</v>
      </c>
      <c r="C54" s="220">
        <v>0.40277777777777779</v>
      </c>
      <c r="D54" s="188" t="s">
        <v>59</v>
      </c>
      <c r="E54" s="188">
        <v>0.90625</v>
      </c>
      <c r="F54" s="68">
        <f t="shared" si="12"/>
        <v>0.50347222222222221</v>
      </c>
      <c r="G54" s="67"/>
      <c r="H54" s="67" t="s">
        <v>59</v>
      </c>
      <c r="I54" s="69"/>
      <c r="J54" s="70"/>
      <c r="K54" s="70" t="s">
        <v>59</v>
      </c>
      <c r="L54" s="72"/>
      <c r="M54" s="71"/>
      <c r="N54" s="70" t="s">
        <v>59</v>
      </c>
      <c r="O54" s="70"/>
      <c r="P54" s="71"/>
      <c r="Q54" s="70" t="s">
        <v>59</v>
      </c>
      <c r="R54" s="104"/>
      <c r="S54" s="111">
        <f t="shared" si="13"/>
        <v>0.50347222222222221</v>
      </c>
      <c r="T54" s="112">
        <f t="shared" si="14"/>
        <v>12.083333333333332</v>
      </c>
      <c r="U54" s="88">
        <f t="shared" si="15"/>
        <v>0.49652777777777779</v>
      </c>
      <c r="V54" s="121">
        <f t="shared" si="16"/>
        <v>0</v>
      </c>
      <c r="W54" s="122">
        <f t="shared" si="17"/>
        <v>0.49652777777777779</v>
      </c>
      <c r="X54" s="92"/>
      <c r="Y54" s="155"/>
      <c r="Z54" s="62">
        <f>SUM(($J$13+C54)+($L$13-E45))</f>
        <v>1.4027777777777777</v>
      </c>
      <c r="AB54" s="27"/>
    </row>
    <row r="55" spans="1:28" x14ac:dyDescent="0.2">
      <c r="A55" s="2"/>
      <c r="B55" s="25" t="s">
        <v>64</v>
      </c>
      <c r="C55" s="39">
        <v>0.30555555555555558</v>
      </c>
      <c r="D55" s="152" t="s">
        <v>59</v>
      </c>
      <c r="E55" s="155">
        <v>0.83333333333333337</v>
      </c>
      <c r="F55" s="40">
        <f t="shared" si="12"/>
        <v>0.52777777777777779</v>
      </c>
      <c r="G55" s="152"/>
      <c r="H55" s="152" t="s">
        <v>59</v>
      </c>
      <c r="I55" s="153"/>
      <c r="J55" s="154"/>
      <c r="K55" s="154" t="s">
        <v>59</v>
      </c>
      <c r="L55" s="91"/>
      <c r="M55" s="24"/>
      <c r="N55" s="154" t="s">
        <v>59</v>
      </c>
      <c r="O55" s="154"/>
      <c r="P55" s="24"/>
      <c r="Q55" s="154" t="s">
        <v>59</v>
      </c>
      <c r="R55" s="94"/>
      <c r="S55" s="108">
        <f t="shared" si="13"/>
        <v>0.52777777777777779</v>
      </c>
      <c r="T55" s="109">
        <f t="shared" si="14"/>
        <v>12.666666666666668</v>
      </c>
      <c r="U55" s="78">
        <f t="shared" si="15"/>
        <v>0.47222222222222221</v>
      </c>
      <c r="V55" s="100">
        <f t="shared" si="16"/>
        <v>0</v>
      </c>
      <c r="W55" s="101">
        <f t="shared" si="17"/>
        <v>0.47222222222222221</v>
      </c>
      <c r="X55" s="92"/>
      <c r="Y55" s="155"/>
      <c r="Z55" s="26">
        <f>SUM(($J$13+C55)+($L$13-E54))</f>
        <v>0.39930555555555558</v>
      </c>
      <c r="AB55" s="27"/>
    </row>
    <row r="56" spans="1:28" ht="13.5" thickBot="1" x14ac:dyDescent="0.25">
      <c r="A56" s="2"/>
      <c r="B56" s="29" t="s">
        <v>65</v>
      </c>
      <c r="C56" s="39">
        <v>0.44444444444444442</v>
      </c>
      <c r="D56" s="152" t="s">
        <v>59</v>
      </c>
      <c r="E56" s="155">
        <v>0.90625</v>
      </c>
      <c r="F56" s="40">
        <f t="shared" si="12"/>
        <v>0.46180555555555558</v>
      </c>
      <c r="G56" s="152"/>
      <c r="H56" s="152" t="s">
        <v>59</v>
      </c>
      <c r="I56" s="153"/>
      <c r="J56" s="28"/>
      <c r="K56" s="28" t="s">
        <v>59</v>
      </c>
      <c r="L56" s="90"/>
      <c r="M56" s="118"/>
      <c r="N56" s="28" t="s">
        <v>59</v>
      </c>
      <c r="O56" s="28"/>
      <c r="P56" s="118"/>
      <c r="Q56" s="28" t="s">
        <v>59</v>
      </c>
      <c r="R56" s="93"/>
      <c r="S56" s="108">
        <f t="shared" si="13"/>
        <v>0.46180555555555558</v>
      </c>
      <c r="T56" s="109">
        <f t="shared" si="14"/>
        <v>11.083333333333334</v>
      </c>
      <c r="U56" s="78">
        <f t="shared" si="15"/>
        <v>0.53819444444444442</v>
      </c>
      <c r="V56" s="100">
        <f t="shared" si="16"/>
        <v>0</v>
      </c>
      <c r="W56" s="101">
        <f t="shared" si="17"/>
        <v>0.53819444444444442</v>
      </c>
      <c r="X56" s="92"/>
      <c r="Y56" s="3"/>
      <c r="Z56" s="32">
        <f>SUM(($J$13+C56)+($L$13-E55))</f>
        <v>0.61111111111111105</v>
      </c>
      <c r="AB56" s="27"/>
    </row>
    <row r="57" spans="1:28" ht="13.5" thickBot="1" x14ac:dyDescent="0.25">
      <c r="A57" s="2"/>
      <c r="B57" s="123"/>
      <c r="C57" s="123" t="s">
        <v>167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95">
        <f>SUM(S49:S52,S54:S56)*24</f>
        <v>89.583333333333343</v>
      </c>
      <c r="T57" s="107">
        <f>SUM(T49:T52,T54:T56)</f>
        <v>85.75</v>
      </c>
      <c r="U57" s="3"/>
      <c r="V57" s="2"/>
      <c r="W57" s="30">
        <f>SUM(W49:W52,W54:W56)*24</f>
        <v>78.416666666666657</v>
      </c>
      <c r="X57" s="31"/>
      <c r="Y57" s="31"/>
      <c r="Z57" s="33"/>
    </row>
    <row r="58" spans="1:28" x14ac:dyDescent="0.2">
      <c r="C58" s="123" t="s">
        <v>168</v>
      </c>
    </row>
    <row r="59" spans="1:28" x14ac:dyDescent="0.2">
      <c r="B59" s="79"/>
      <c r="C59" s="145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</row>
    <row r="60" spans="1:28" ht="13.5" thickBot="1" x14ac:dyDescent="0.25">
      <c r="A60" s="2"/>
      <c r="B60" s="272" t="s">
        <v>134</v>
      </c>
      <c r="C60" s="205">
        <v>0.21875</v>
      </c>
      <c r="D60" s="206" t="s">
        <v>59</v>
      </c>
      <c r="E60" s="206">
        <v>0.4236111111111111</v>
      </c>
      <c r="F60" s="208">
        <f t="shared" ref="F60:F74" si="18">(E60-C60)</f>
        <v>0.2048611111111111</v>
      </c>
      <c r="G60" s="206"/>
      <c r="H60" s="206" t="s">
        <v>59</v>
      </c>
      <c r="I60" s="209"/>
      <c r="J60" s="210"/>
      <c r="K60" s="210" t="s">
        <v>59</v>
      </c>
      <c r="L60" s="211"/>
      <c r="M60" s="212">
        <v>0.34375</v>
      </c>
      <c r="N60" s="210" t="s">
        <v>59</v>
      </c>
      <c r="O60" s="246">
        <v>0.40277777777777779</v>
      </c>
      <c r="P60" s="212"/>
      <c r="Q60" s="210" t="s">
        <v>59</v>
      </c>
      <c r="R60" s="103"/>
      <c r="S60" s="110">
        <f t="shared" ref="S60:S74" si="19">(F60-((I60-G60)))</f>
        <v>0.2048611111111111</v>
      </c>
      <c r="T60" s="213">
        <f t="shared" ref="T60:T74" si="20">(F60-((I60-G60)+(L60-J60)+(O60-M60)+(R60-P60)))*24</f>
        <v>3.4999999999999996</v>
      </c>
      <c r="U60" s="214">
        <f t="shared" ref="U60:U74" si="21">(($J$13+C60)+($L$13-E60))</f>
        <v>0.79513888888888884</v>
      </c>
      <c r="V60" s="119">
        <f t="shared" ref="V60:V74" si="22">(I60-G60)</f>
        <v>0</v>
      </c>
      <c r="W60" s="120">
        <f t="shared" ref="W60:W74" si="23">(V60+U60)</f>
        <v>0.79513888888888884</v>
      </c>
      <c r="X60" s="92"/>
      <c r="Y60" s="155"/>
      <c r="Z60" s="61">
        <f>SUM(($J$13+C60)+($L$13-E49))</f>
        <v>0.34722222222222221</v>
      </c>
      <c r="AB60" s="27"/>
    </row>
    <row r="61" spans="1:28" x14ac:dyDescent="0.2">
      <c r="A61" s="2"/>
      <c r="B61" s="273" t="s">
        <v>134</v>
      </c>
      <c r="C61" s="220">
        <v>0.40277777777777779</v>
      </c>
      <c r="D61" s="188" t="s">
        <v>59</v>
      </c>
      <c r="E61" s="188">
        <v>0.90625</v>
      </c>
      <c r="F61" s="68">
        <f t="shared" si="18"/>
        <v>0.50347222222222221</v>
      </c>
      <c r="G61" s="67"/>
      <c r="H61" s="67" t="s">
        <v>59</v>
      </c>
      <c r="I61" s="69"/>
      <c r="J61" s="70"/>
      <c r="K61" s="70" t="s">
        <v>59</v>
      </c>
      <c r="L61" s="72"/>
      <c r="M61" s="71"/>
      <c r="N61" s="70" t="s">
        <v>59</v>
      </c>
      <c r="O61" s="70"/>
      <c r="P61" s="71"/>
      <c r="Q61" s="70" t="s">
        <v>59</v>
      </c>
      <c r="R61" s="104"/>
      <c r="S61" s="111">
        <f t="shared" si="19"/>
        <v>0.50347222222222221</v>
      </c>
      <c r="T61" s="112">
        <f t="shared" si="20"/>
        <v>12.083333333333332</v>
      </c>
      <c r="U61" s="88">
        <f t="shared" si="21"/>
        <v>0.49652777777777779</v>
      </c>
      <c r="V61" s="121">
        <f t="shared" si="22"/>
        <v>0</v>
      </c>
      <c r="W61" s="122">
        <f t="shared" si="23"/>
        <v>0.49652777777777779</v>
      </c>
      <c r="X61" s="92"/>
      <c r="Y61" s="155"/>
      <c r="Z61" s="62">
        <f>SUM(($J$13+C61)+($L$13-E59))</f>
        <v>1.4027777777777777</v>
      </c>
      <c r="AB61" s="27"/>
    </row>
    <row r="62" spans="1:28" x14ac:dyDescent="0.2">
      <c r="A62" s="2"/>
      <c r="B62" s="80" t="s">
        <v>78</v>
      </c>
      <c r="C62" s="159">
        <v>0.30555555555555558</v>
      </c>
      <c r="D62" s="54" t="s">
        <v>59</v>
      </c>
      <c r="E62" s="54">
        <v>0.75694444444444442</v>
      </c>
      <c r="F62" s="55">
        <f t="shared" si="18"/>
        <v>0.45138888888888884</v>
      </c>
      <c r="G62" s="54"/>
      <c r="H62" s="54" t="s">
        <v>59</v>
      </c>
      <c r="I62" s="56"/>
      <c r="J62" s="57"/>
      <c r="K62" s="57" t="s">
        <v>59</v>
      </c>
      <c r="L62" s="59"/>
      <c r="M62" s="183"/>
      <c r="N62" s="57" t="s">
        <v>59</v>
      </c>
      <c r="O62" s="57"/>
      <c r="P62" s="58"/>
      <c r="Q62" s="57" t="s">
        <v>59</v>
      </c>
      <c r="R62" s="94"/>
      <c r="S62" s="108">
        <f t="shared" si="19"/>
        <v>0.45138888888888884</v>
      </c>
      <c r="T62" s="109">
        <f t="shared" si="20"/>
        <v>10.833333333333332</v>
      </c>
      <c r="U62" s="78">
        <f t="shared" si="21"/>
        <v>0.54861111111111116</v>
      </c>
      <c r="V62" s="100">
        <f t="shared" si="22"/>
        <v>0</v>
      </c>
      <c r="W62" s="101">
        <f t="shared" si="23"/>
        <v>0.54861111111111116</v>
      </c>
      <c r="X62" s="92"/>
      <c r="Y62" s="155"/>
      <c r="Z62" s="26">
        <f>SUM(($J$13+C62)+($L$13-E61))</f>
        <v>0.39930555555555558</v>
      </c>
      <c r="AB62" s="27"/>
    </row>
    <row r="63" spans="1:28" x14ac:dyDescent="0.2">
      <c r="A63" s="2" t="s">
        <v>15</v>
      </c>
      <c r="B63" s="21" t="s">
        <v>79</v>
      </c>
      <c r="C63" s="172">
        <v>0.34027777777777779</v>
      </c>
      <c r="D63" s="127" t="s">
        <v>59</v>
      </c>
      <c r="E63" s="127">
        <v>0.88194444444444442</v>
      </c>
      <c r="F63" s="40">
        <f t="shared" si="18"/>
        <v>0.54166666666666663</v>
      </c>
      <c r="G63" s="152"/>
      <c r="H63" s="152" t="s">
        <v>59</v>
      </c>
      <c r="I63" s="153"/>
      <c r="J63" s="89"/>
      <c r="K63" s="89" t="s">
        <v>59</v>
      </c>
      <c r="L63" s="124"/>
      <c r="M63" s="183"/>
      <c r="N63" s="177" t="s">
        <v>59</v>
      </c>
      <c r="O63" s="177"/>
      <c r="P63" s="118"/>
      <c r="Q63" s="28" t="s">
        <v>59</v>
      </c>
      <c r="R63" s="94"/>
      <c r="S63" s="108">
        <f t="shared" si="19"/>
        <v>0.54166666666666663</v>
      </c>
      <c r="T63" s="109">
        <f t="shared" si="20"/>
        <v>13</v>
      </c>
      <c r="U63" s="78">
        <f t="shared" si="21"/>
        <v>0.45833333333333337</v>
      </c>
      <c r="V63" s="100">
        <f t="shared" si="22"/>
        <v>0</v>
      </c>
      <c r="W63" s="101">
        <f t="shared" si="23"/>
        <v>0.45833333333333337</v>
      </c>
      <c r="X63" s="92"/>
      <c r="Y63" s="155"/>
      <c r="Z63" s="26">
        <f>SUM(($J$13+C63)+($L$13-E62))</f>
        <v>0.58333333333333337</v>
      </c>
      <c r="AB63" s="27"/>
    </row>
    <row r="64" spans="1:28" ht="13.5" thickBot="1" x14ac:dyDescent="0.25">
      <c r="A64" s="2"/>
      <c r="B64" s="272" t="s">
        <v>135</v>
      </c>
      <c r="C64" s="205">
        <v>0.21875</v>
      </c>
      <c r="D64" s="206" t="s">
        <v>59</v>
      </c>
      <c r="E64" s="206">
        <v>0.4236111111111111</v>
      </c>
      <c r="F64" s="208">
        <f t="shared" si="18"/>
        <v>0.2048611111111111</v>
      </c>
      <c r="G64" s="206"/>
      <c r="H64" s="206" t="s">
        <v>59</v>
      </c>
      <c r="I64" s="209"/>
      <c r="J64" s="210"/>
      <c r="K64" s="210" t="s">
        <v>59</v>
      </c>
      <c r="L64" s="211"/>
      <c r="M64" s="212">
        <v>0.34375</v>
      </c>
      <c r="N64" s="210" t="s">
        <v>59</v>
      </c>
      <c r="O64" s="246">
        <v>0.40277777777777779</v>
      </c>
      <c r="P64" s="212"/>
      <c r="Q64" s="210" t="s">
        <v>59</v>
      </c>
      <c r="R64" s="103"/>
      <c r="S64" s="110">
        <f t="shared" si="19"/>
        <v>0.2048611111111111</v>
      </c>
      <c r="T64" s="213">
        <f t="shared" si="20"/>
        <v>3.4999999999999996</v>
      </c>
      <c r="U64" s="214">
        <f t="shared" si="21"/>
        <v>0.79513888888888884</v>
      </c>
      <c r="V64" s="119">
        <f t="shared" si="22"/>
        <v>0</v>
      </c>
      <c r="W64" s="120">
        <f t="shared" si="23"/>
        <v>0.79513888888888884</v>
      </c>
      <c r="X64" s="92"/>
      <c r="Y64" s="155"/>
      <c r="Z64" s="61">
        <f>SUM(($J$13+C64)+($L$13-E50))</f>
        <v>0.37152777777777779</v>
      </c>
      <c r="AB64" s="27"/>
    </row>
    <row r="65" spans="1:28" x14ac:dyDescent="0.2">
      <c r="A65" s="2"/>
      <c r="B65" s="273" t="s">
        <v>135</v>
      </c>
      <c r="C65" s="220">
        <v>0.40277777777777779</v>
      </c>
      <c r="D65" s="188" t="s">
        <v>59</v>
      </c>
      <c r="E65" s="188">
        <v>0.90625</v>
      </c>
      <c r="F65" s="68">
        <f t="shared" si="18"/>
        <v>0.50347222222222221</v>
      </c>
      <c r="G65" s="67"/>
      <c r="H65" s="67" t="s">
        <v>59</v>
      </c>
      <c r="I65" s="69"/>
      <c r="J65" s="70"/>
      <c r="K65" s="70" t="s">
        <v>59</v>
      </c>
      <c r="L65" s="72"/>
      <c r="M65" s="71"/>
      <c r="N65" s="70" t="s">
        <v>59</v>
      </c>
      <c r="O65" s="70"/>
      <c r="P65" s="71"/>
      <c r="Q65" s="70" t="s">
        <v>59</v>
      </c>
      <c r="R65" s="104"/>
      <c r="S65" s="111">
        <f t="shared" si="19"/>
        <v>0.50347222222222221</v>
      </c>
      <c r="T65" s="112">
        <f t="shared" si="20"/>
        <v>12.083333333333332</v>
      </c>
      <c r="U65" s="88">
        <f t="shared" si="21"/>
        <v>0.49652777777777779</v>
      </c>
      <c r="V65" s="121">
        <f t="shared" si="22"/>
        <v>0</v>
      </c>
      <c r="W65" s="122">
        <f t="shared" si="23"/>
        <v>0.49652777777777779</v>
      </c>
      <c r="X65" s="92"/>
      <c r="Y65" s="155"/>
      <c r="Z65" s="62">
        <f>SUM(($J$13+C65)+($L$13-E59))</f>
        <v>1.4027777777777777</v>
      </c>
      <c r="AB65" s="27"/>
    </row>
    <row r="66" spans="1:28" x14ac:dyDescent="0.2">
      <c r="A66" s="2"/>
      <c r="B66" s="402" t="s">
        <v>93</v>
      </c>
      <c r="C66" s="159">
        <v>0.30555555555555558</v>
      </c>
      <c r="D66" s="54" t="s">
        <v>59</v>
      </c>
      <c r="E66" s="54">
        <v>0.86458333333333337</v>
      </c>
      <c r="F66" s="129">
        <f t="shared" si="18"/>
        <v>0.55902777777777779</v>
      </c>
      <c r="G66" s="127"/>
      <c r="H66" s="127" t="s">
        <v>59</v>
      </c>
      <c r="I66" s="130"/>
      <c r="J66" s="161"/>
      <c r="K66" s="161" t="s">
        <v>59</v>
      </c>
      <c r="L66" s="132"/>
      <c r="M66" s="183"/>
      <c r="N66" s="57" t="s">
        <v>59</v>
      </c>
      <c r="O66" s="57"/>
      <c r="P66" s="133"/>
      <c r="Q66" s="161" t="s">
        <v>59</v>
      </c>
      <c r="R66" s="94"/>
      <c r="S66" s="108">
        <f t="shared" si="19"/>
        <v>0.55902777777777779</v>
      </c>
      <c r="T66" s="109">
        <f t="shared" si="20"/>
        <v>13.416666666666668</v>
      </c>
      <c r="U66" s="78">
        <f t="shared" si="21"/>
        <v>0.44097222222222221</v>
      </c>
      <c r="V66" s="100">
        <f t="shared" si="22"/>
        <v>0</v>
      </c>
      <c r="W66" s="101">
        <f t="shared" si="23"/>
        <v>0.44097222222222221</v>
      </c>
      <c r="X66" s="92"/>
      <c r="Y66" s="155"/>
      <c r="Z66" s="26">
        <f>SUM(($J$13+C66)+($L$13-E62))</f>
        <v>0.54861111111111116</v>
      </c>
      <c r="AB66" s="27"/>
    </row>
    <row r="67" spans="1:28" x14ac:dyDescent="0.2">
      <c r="A67" s="2"/>
      <c r="B67" s="402" t="s">
        <v>94</v>
      </c>
      <c r="C67" s="159">
        <v>0.34027777777777779</v>
      </c>
      <c r="D67" s="54" t="s">
        <v>59</v>
      </c>
      <c r="E67" s="54">
        <v>0.88194444444444442</v>
      </c>
      <c r="F67" s="129">
        <f t="shared" si="18"/>
        <v>0.54166666666666663</v>
      </c>
      <c r="G67" s="127"/>
      <c r="H67" s="127" t="s">
        <v>59</v>
      </c>
      <c r="I67" s="130"/>
      <c r="J67" s="161"/>
      <c r="K67" s="161" t="s">
        <v>59</v>
      </c>
      <c r="L67" s="132"/>
      <c r="M67" s="183"/>
      <c r="N67" s="57" t="s">
        <v>59</v>
      </c>
      <c r="O67" s="57"/>
      <c r="P67" s="133"/>
      <c r="Q67" s="161" t="s">
        <v>59</v>
      </c>
      <c r="R67" s="94"/>
      <c r="S67" s="108">
        <f t="shared" si="19"/>
        <v>0.54166666666666663</v>
      </c>
      <c r="T67" s="109">
        <f t="shared" si="20"/>
        <v>13</v>
      </c>
      <c r="U67" s="78">
        <f t="shared" si="21"/>
        <v>0.45833333333333337</v>
      </c>
      <c r="V67" s="100">
        <f t="shared" si="22"/>
        <v>0</v>
      </c>
      <c r="W67" s="101">
        <f t="shared" si="23"/>
        <v>0.45833333333333337</v>
      </c>
      <c r="X67" s="92"/>
      <c r="Y67" s="155"/>
      <c r="Z67" s="26">
        <f>SUM(($J$13+C67)+($L$13-E66))</f>
        <v>0.47569444444444442</v>
      </c>
      <c r="AB67" s="27"/>
    </row>
    <row r="68" spans="1:28" ht="13.5" thickBot="1" x14ac:dyDescent="0.25">
      <c r="A68" s="2"/>
      <c r="B68" s="272" t="s">
        <v>111</v>
      </c>
      <c r="C68" s="205">
        <v>0.21875</v>
      </c>
      <c r="D68" s="206" t="s">
        <v>59</v>
      </c>
      <c r="E68" s="206">
        <v>0.4236111111111111</v>
      </c>
      <c r="F68" s="208">
        <f t="shared" si="18"/>
        <v>0.2048611111111111</v>
      </c>
      <c r="G68" s="206"/>
      <c r="H68" s="206" t="s">
        <v>59</v>
      </c>
      <c r="I68" s="209"/>
      <c r="J68" s="210"/>
      <c r="K68" s="210" t="s">
        <v>59</v>
      </c>
      <c r="L68" s="211"/>
      <c r="M68" s="212">
        <v>0.34375</v>
      </c>
      <c r="N68" s="210" t="s">
        <v>59</v>
      </c>
      <c r="O68" s="246">
        <v>0.40277777777777779</v>
      </c>
      <c r="P68" s="212"/>
      <c r="Q68" s="210" t="s">
        <v>59</v>
      </c>
      <c r="R68" s="103"/>
      <c r="S68" s="110">
        <f t="shared" si="19"/>
        <v>0.2048611111111111</v>
      </c>
      <c r="T68" s="213">
        <f t="shared" si="20"/>
        <v>3.4999999999999996</v>
      </c>
      <c r="U68" s="214">
        <f t="shared" si="21"/>
        <v>0.79513888888888884</v>
      </c>
      <c r="V68" s="119">
        <f t="shared" si="22"/>
        <v>0</v>
      </c>
      <c r="W68" s="120">
        <f t="shared" si="23"/>
        <v>0.79513888888888884</v>
      </c>
      <c r="X68" s="92"/>
      <c r="Y68" s="155"/>
      <c r="Z68" s="61">
        <f>SUM(($J$13+C68)+($L$13-E67))</f>
        <v>0.33680555555555558</v>
      </c>
      <c r="AB68" s="27"/>
    </row>
    <row r="69" spans="1:28" x14ac:dyDescent="0.2">
      <c r="A69" s="2"/>
      <c r="B69" s="273" t="s">
        <v>111</v>
      </c>
      <c r="C69" s="220">
        <v>0.40277777777777779</v>
      </c>
      <c r="D69" s="188" t="s">
        <v>59</v>
      </c>
      <c r="E69" s="188">
        <v>0.90625</v>
      </c>
      <c r="F69" s="68">
        <f t="shared" si="18"/>
        <v>0.50347222222222221</v>
      </c>
      <c r="G69" s="67"/>
      <c r="H69" s="67" t="s">
        <v>59</v>
      </c>
      <c r="I69" s="69"/>
      <c r="J69" s="70"/>
      <c r="K69" s="70" t="s">
        <v>59</v>
      </c>
      <c r="L69" s="72"/>
      <c r="M69" s="71"/>
      <c r="N69" s="70" t="s">
        <v>59</v>
      </c>
      <c r="O69" s="70"/>
      <c r="P69" s="71"/>
      <c r="Q69" s="70" t="s">
        <v>59</v>
      </c>
      <c r="R69" s="104"/>
      <c r="S69" s="111">
        <f t="shared" si="19"/>
        <v>0.50347222222222221</v>
      </c>
      <c r="T69" s="112">
        <f t="shared" si="20"/>
        <v>12.083333333333332</v>
      </c>
      <c r="U69" s="88">
        <f t="shared" si="21"/>
        <v>0.49652777777777779</v>
      </c>
      <c r="V69" s="121">
        <f t="shared" si="22"/>
        <v>0</v>
      </c>
      <c r="W69" s="122">
        <f t="shared" si="23"/>
        <v>0.49652777777777779</v>
      </c>
      <c r="X69" s="92"/>
      <c r="Y69" s="155"/>
      <c r="Z69" s="62">
        <f>SUM(($J$13+C69)+($L$13-E59))</f>
        <v>1.4027777777777777</v>
      </c>
      <c r="AB69" s="27"/>
    </row>
    <row r="70" spans="1:28" x14ac:dyDescent="0.2">
      <c r="A70" s="2"/>
      <c r="B70" s="402" t="s">
        <v>169</v>
      </c>
      <c r="C70" s="159">
        <v>0.44444444444444442</v>
      </c>
      <c r="D70" s="54" t="s">
        <v>59</v>
      </c>
      <c r="E70" s="54">
        <v>0.85069444444444442</v>
      </c>
      <c r="F70" s="129">
        <f t="shared" si="18"/>
        <v>0.40625</v>
      </c>
      <c r="G70" s="127"/>
      <c r="H70" s="127" t="s">
        <v>59</v>
      </c>
      <c r="I70" s="130"/>
      <c r="J70" s="161"/>
      <c r="K70" s="161" t="s">
        <v>59</v>
      </c>
      <c r="L70" s="132"/>
      <c r="M70" s="183"/>
      <c r="N70" s="57" t="s">
        <v>59</v>
      </c>
      <c r="O70" s="57"/>
      <c r="P70" s="133"/>
      <c r="Q70" s="161" t="s">
        <v>59</v>
      </c>
      <c r="R70" s="94"/>
      <c r="S70" s="108">
        <f t="shared" si="19"/>
        <v>0.40625</v>
      </c>
      <c r="T70" s="109">
        <f t="shared" si="20"/>
        <v>9.75</v>
      </c>
      <c r="U70" s="78">
        <f t="shared" si="21"/>
        <v>0.59375</v>
      </c>
      <c r="V70" s="100">
        <f t="shared" si="22"/>
        <v>0</v>
      </c>
      <c r="W70" s="101">
        <f t="shared" si="23"/>
        <v>0.59375</v>
      </c>
      <c r="X70" s="92"/>
      <c r="Y70" s="155"/>
      <c r="Z70" s="26">
        <f>SUM(($J$13+C70)+($L$13-E56))</f>
        <v>0.53819444444444442</v>
      </c>
      <c r="AB70" s="27"/>
    </row>
    <row r="71" spans="1:28" x14ac:dyDescent="0.2">
      <c r="A71" s="2"/>
      <c r="B71" s="162" t="s">
        <v>170</v>
      </c>
      <c r="C71" s="397">
        <v>0.34027777777777779</v>
      </c>
      <c r="D71" s="163" t="s">
        <v>59</v>
      </c>
      <c r="E71" s="163">
        <v>0.4236111111111111</v>
      </c>
      <c r="F71" s="165">
        <f t="shared" si="18"/>
        <v>8.3333333333333315E-2</v>
      </c>
      <c r="G71" s="163"/>
      <c r="H71" s="163" t="s">
        <v>59</v>
      </c>
      <c r="I71" s="166"/>
      <c r="J71" s="167"/>
      <c r="K71" s="167" t="s">
        <v>59</v>
      </c>
      <c r="L71" s="168"/>
      <c r="M71" s="268"/>
      <c r="N71" s="269" t="s">
        <v>59</v>
      </c>
      <c r="O71" s="269"/>
      <c r="P71" s="169"/>
      <c r="Q71" s="167" t="s">
        <v>59</v>
      </c>
      <c r="R71" s="94"/>
      <c r="S71" s="108">
        <f t="shared" si="19"/>
        <v>8.3333333333333315E-2</v>
      </c>
      <c r="T71" s="170">
        <f t="shared" si="20"/>
        <v>1.9999999999999996</v>
      </c>
      <c r="U71" s="171">
        <f t="shared" si="21"/>
        <v>0.91666666666666663</v>
      </c>
      <c r="V71" s="100">
        <f t="shared" si="22"/>
        <v>0</v>
      </c>
      <c r="W71" s="101">
        <f t="shared" si="23"/>
        <v>0.91666666666666663</v>
      </c>
      <c r="X71" s="92"/>
      <c r="Y71" s="155"/>
      <c r="Z71" s="138">
        <f>SUM(($J$13+C71)+($L$13-E70))</f>
        <v>0.48958333333333337</v>
      </c>
      <c r="AB71" s="27"/>
    </row>
    <row r="72" spans="1:28" ht="13.5" thickBot="1" x14ac:dyDescent="0.25">
      <c r="A72" s="2"/>
      <c r="B72" s="272" t="s">
        <v>171</v>
      </c>
      <c r="C72" s="393">
        <v>0.2638888888888889</v>
      </c>
      <c r="D72" s="206" t="s">
        <v>59</v>
      </c>
      <c r="E72" s="206">
        <v>0.4236111111111111</v>
      </c>
      <c r="F72" s="208">
        <f t="shared" si="18"/>
        <v>0.15972222222222221</v>
      </c>
      <c r="G72" s="206"/>
      <c r="H72" s="206" t="s">
        <v>59</v>
      </c>
      <c r="I72" s="209"/>
      <c r="J72" s="210"/>
      <c r="K72" s="210" t="s">
        <v>59</v>
      </c>
      <c r="L72" s="211"/>
      <c r="M72" s="403"/>
      <c r="N72" s="246" t="s">
        <v>59</v>
      </c>
      <c r="O72" s="246"/>
      <c r="P72" s="212"/>
      <c r="Q72" s="210" t="s">
        <v>59</v>
      </c>
      <c r="R72" s="103"/>
      <c r="S72" s="110">
        <f t="shared" si="19"/>
        <v>0.15972222222222221</v>
      </c>
      <c r="T72" s="213">
        <f t="shared" si="20"/>
        <v>3.833333333333333</v>
      </c>
      <c r="U72" s="214">
        <f t="shared" si="21"/>
        <v>0.84027777777777768</v>
      </c>
      <c r="V72" s="119">
        <f t="shared" si="22"/>
        <v>0</v>
      </c>
      <c r="W72" s="120">
        <f t="shared" si="23"/>
        <v>0.84027777777777768</v>
      </c>
      <c r="X72" s="92"/>
      <c r="Y72" s="155"/>
      <c r="Z72" s="215">
        <f>SUM(($J$13+C72)+($L$13-E70))</f>
        <v>0.41319444444444448</v>
      </c>
      <c r="AB72" s="27"/>
    </row>
    <row r="73" spans="1:28" x14ac:dyDescent="0.2">
      <c r="A73" s="2"/>
      <c r="B73" s="273" t="s">
        <v>112</v>
      </c>
      <c r="C73" s="220">
        <v>0.40277777777777779</v>
      </c>
      <c r="D73" s="188" t="s">
        <v>59</v>
      </c>
      <c r="E73" s="188">
        <v>0.90625</v>
      </c>
      <c r="F73" s="68">
        <f t="shared" si="18"/>
        <v>0.50347222222222221</v>
      </c>
      <c r="G73" s="67"/>
      <c r="H73" s="67" t="s">
        <v>59</v>
      </c>
      <c r="I73" s="69"/>
      <c r="J73" s="70"/>
      <c r="K73" s="70" t="s">
        <v>59</v>
      </c>
      <c r="L73" s="72"/>
      <c r="M73" s="71"/>
      <c r="N73" s="70" t="s">
        <v>59</v>
      </c>
      <c r="O73" s="70"/>
      <c r="P73" s="71"/>
      <c r="Q73" s="70" t="s">
        <v>59</v>
      </c>
      <c r="R73" s="104"/>
      <c r="S73" s="111">
        <f t="shared" si="19"/>
        <v>0.50347222222222221</v>
      </c>
      <c r="T73" s="112">
        <f t="shared" si="20"/>
        <v>12.083333333333332</v>
      </c>
      <c r="U73" s="88">
        <f t="shared" si="21"/>
        <v>0.49652777777777779</v>
      </c>
      <c r="V73" s="121">
        <f t="shared" si="22"/>
        <v>0</v>
      </c>
      <c r="W73" s="122">
        <f t="shared" si="23"/>
        <v>0.49652777777777779</v>
      </c>
      <c r="X73" s="92"/>
      <c r="Y73" s="155"/>
      <c r="Z73" s="62">
        <f>SUM(($J$13+C73)+($L$13-E59))</f>
        <v>1.4027777777777777</v>
      </c>
      <c r="AB73" s="27"/>
    </row>
    <row r="74" spans="1:28" x14ac:dyDescent="0.2">
      <c r="A74" s="2" t="s">
        <v>15</v>
      </c>
      <c r="B74" s="21" t="s">
        <v>84</v>
      </c>
      <c r="C74" s="172">
        <v>0.34027777777777779</v>
      </c>
      <c r="D74" s="127" t="s">
        <v>59</v>
      </c>
      <c r="E74" s="127">
        <v>0.875</v>
      </c>
      <c r="F74" s="40">
        <f t="shared" si="18"/>
        <v>0.53472222222222221</v>
      </c>
      <c r="G74" s="152"/>
      <c r="H74" s="152" t="s">
        <v>59</v>
      </c>
      <c r="I74" s="153"/>
      <c r="J74" s="89"/>
      <c r="K74" s="89" t="s">
        <v>59</v>
      </c>
      <c r="L74" s="124"/>
      <c r="M74" s="183"/>
      <c r="N74" s="177" t="s">
        <v>59</v>
      </c>
      <c r="O74" s="177"/>
      <c r="P74" s="118"/>
      <c r="Q74" s="28" t="s">
        <v>59</v>
      </c>
      <c r="R74" s="94"/>
      <c r="S74" s="108">
        <f t="shared" si="19"/>
        <v>0.53472222222222221</v>
      </c>
      <c r="T74" s="109">
        <f t="shared" si="20"/>
        <v>12.833333333333332</v>
      </c>
      <c r="U74" s="78">
        <f t="shared" si="21"/>
        <v>0.46527777777777779</v>
      </c>
      <c r="V74" s="100">
        <f t="shared" si="22"/>
        <v>0</v>
      </c>
      <c r="W74" s="101">
        <f t="shared" si="23"/>
        <v>0.46527777777777779</v>
      </c>
      <c r="X74" s="92"/>
      <c r="Y74" s="155"/>
      <c r="Z74" s="26">
        <f>SUM(($J$13+C74)+($L$13-E73))</f>
        <v>0.43402777777777779</v>
      </c>
      <c r="AB74" s="27"/>
    </row>
    <row r="75" spans="1:28" x14ac:dyDescent="0.2">
      <c r="C75" s="200" t="s">
        <v>172</v>
      </c>
      <c r="D75" s="200"/>
      <c r="E75" s="200"/>
      <c r="F75" s="200"/>
      <c r="G75" s="200"/>
    </row>
    <row r="76" spans="1:28" x14ac:dyDescent="0.2">
      <c r="C76" s="200" t="s">
        <v>173</v>
      </c>
      <c r="D76" s="200"/>
      <c r="E76" s="200"/>
      <c r="F76" s="200"/>
      <c r="G76" s="200"/>
    </row>
    <row r="78" spans="1:28" ht="13.5" thickBot="1" x14ac:dyDescent="0.25">
      <c r="A78" s="2"/>
      <c r="B78" s="2"/>
      <c r="C78" s="47" t="s">
        <v>175</v>
      </c>
      <c r="D78" s="2"/>
      <c r="E78" s="2"/>
      <c r="F78" s="2"/>
      <c r="G78" s="2"/>
      <c r="H78" s="2"/>
      <c r="I78" s="2"/>
      <c r="J78" s="2"/>
      <c r="K78" s="2"/>
      <c r="L78" s="2"/>
      <c r="M78" s="1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8" ht="13.5" hidden="1" thickBot="1" x14ac:dyDescent="0.25">
      <c r="A79" s="2"/>
      <c r="B79" s="2"/>
      <c r="C79" s="2"/>
      <c r="D79" s="2"/>
      <c r="E79" s="2"/>
      <c r="F79" s="2"/>
      <c r="G79" s="2"/>
      <c r="H79" s="2"/>
      <c r="I79" s="2"/>
      <c r="J79" s="18">
        <v>0</v>
      </c>
      <c r="K79" s="2"/>
      <c r="L79" s="18">
        <v>1</v>
      </c>
      <c r="M79" s="1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8" x14ac:dyDescent="0.2">
      <c r="A80" s="2"/>
      <c r="B80" s="48"/>
      <c r="C80" s="148"/>
      <c r="D80" s="49"/>
      <c r="E80" s="19" t="s">
        <v>40</v>
      </c>
      <c r="F80" s="146"/>
      <c r="G80" s="34"/>
      <c r="H80" s="35" t="s">
        <v>41</v>
      </c>
      <c r="I80" s="146"/>
      <c r="J80" s="20"/>
      <c r="K80" s="20" t="s">
        <v>42</v>
      </c>
      <c r="L80" s="116"/>
      <c r="M80" s="117"/>
      <c r="N80" s="20" t="s">
        <v>42</v>
      </c>
      <c r="O80" s="20"/>
      <c r="P80" s="117"/>
      <c r="Q80" s="20" t="s">
        <v>43</v>
      </c>
      <c r="R80" s="20"/>
      <c r="S80" s="21" t="s">
        <v>44</v>
      </c>
      <c r="T80" s="147" t="s">
        <v>45</v>
      </c>
      <c r="U80" s="148"/>
      <c r="V80" s="19" t="s">
        <v>46</v>
      </c>
      <c r="W80" s="147"/>
      <c r="X80" s="5"/>
      <c r="Y80" s="5"/>
      <c r="Z80" s="44" t="s">
        <v>47</v>
      </c>
      <c r="AB80" s="42" t="s">
        <v>33</v>
      </c>
    </row>
    <row r="81" spans="1:28" ht="13.5" thickBot="1" x14ac:dyDescent="0.25">
      <c r="A81" s="2"/>
      <c r="B81" s="50" t="s">
        <v>48</v>
      </c>
      <c r="C81" s="279"/>
      <c r="D81" s="51" t="s">
        <v>49</v>
      </c>
      <c r="E81" s="52"/>
      <c r="F81" s="38" t="s">
        <v>50</v>
      </c>
      <c r="G81" s="36" t="s">
        <v>51</v>
      </c>
      <c r="H81" s="36"/>
      <c r="I81" s="149" t="s">
        <v>51</v>
      </c>
      <c r="J81" s="150" t="s">
        <v>51</v>
      </c>
      <c r="K81" s="23"/>
      <c r="L81" s="23" t="s">
        <v>51</v>
      </c>
      <c r="M81" s="150" t="s">
        <v>51</v>
      </c>
      <c r="N81" s="23"/>
      <c r="O81" s="23" t="s">
        <v>51</v>
      </c>
      <c r="P81" s="150" t="s">
        <v>51</v>
      </c>
      <c r="Q81" s="23"/>
      <c r="R81" s="96" t="s">
        <v>51</v>
      </c>
      <c r="S81" s="97" t="s">
        <v>52</v>
      </c>
      <c r="T81" s="22" t="s">
        <v>53</v>
      </c>
      <c r="U81" s="22" t="s">
        <v>54</v>
      </c>
      <c r="V81" s="98" t="s">
        <v>55</v>
      </c>
      <c r="W81" s="99" t="s">
        <v>56</v>
      </c>
      <c r="X81" s="102"/>
      <c r="Y81" s="151"/>
      <c r="Z81" s="420" t="s">
        <v>57</v>
      </c>
      <c r="AB81" s="43"/>
    </row>
    <row r="82" spans="1:28" x14ac:dyDescent="0.2">
      <c r="A82" s="2"/>
      <c r="B82" s="125" t="s">
        <v>58</v>
      </c>
      <c r="C82" s="172">
        <v>0.27083333333333331</v>
      </c>
      <c r="D82" s="127" t="s">
        <v>59</v>
      </c>
      <c r="E82" s="127">
        <v>0.88541666666666663</v>
      </c>
      <c r="F82" s="129">
        <f t="shared" ref="F82:F89" si="24">(E82-C82)</f>
        <v>0.61458333333333326</v>
      </c>
      <c r="G82" s="127">
        <v>0.56597222222222221</v>
      </c>
      <c r="H82" s="127" t="s">
        <v>59</v>
      </c>
      <c r="I82" s="130">
        <v>0.61805555555555558</v>
      </c>
      <c r="J82" s="131"/>
      <c r="K82" s="131" t="s">
        <v>59</v>
      </c>
      <c r="L82" s="132"/>
      <c r="M82" s="247"/>
      <c r="N82" s="201" t="s">
        <v>59</v>
      </c>
      <c r="O82" s="201"/>
      <c r="P82" s="249"/>
      <c r="Q82" s="131" t="s">
        <v>59</v>
      </c>
      <c r="R82" s="94"/>
      <c r="S82" s="108">
        <f t="shared" ref="S82:S89" si="25">(F82-((I82-G82)))</f>
        <v>0.56249999999999989</v>
      </c>
      <c r="T82" s="109">
        <f t="shared" ref="T82:T89" si="26">(F82-((I82-G82)+(L82-J82)+(O82-M82)+(R82-P82)))*24</f>
        <v>13.499999999999996</v>
      </c>
      <c r="U82" s="78">
        <f t="shared" ref="U82:U89" si="27">(($J$13+C82)+($L$13-E82))</f>
        <v>0.38541666666666669</v>
      </c>
      <c r="V82" s="100">
        <f t="shared" ref="V82:V89" si="28">(I82-G82)</f>
        <v>5.208333333333337E-2</v>
      </c>
      <c r="W82" s="101">
        <f t="shared" ref="W82:W89" si="29">(V82+U82)</f>
        <v>0.43750000000000006</v>
      </c>
      <c r="X82" s="92"/>
      <c r="Y82" s="155"/>
      <c r="Z82" s="26">
        <f>SUM(($J$13+C82)+($L$13-E89))</f>
        <v>0.36458333333333331</v>
      </c>
      <c r="AB82" s="27"/>
    </row>
    <row r="83" spans="1:28" x14ac:dyDescent="0.2">
      <c r="A83" s="2"/>
      <c r="B83" s="137" t="s">
        <v>60</v>
      </c>
      <c r="C83" s="159">
        <v>0.2048611111111111</v>
      </c>
      <c r="D83" s="54" t="s">
        <v>59</v>
      </c>
      <c r="E83" s="54">
        <v>0.84027777777777779</v>
      </c>
      <c r="F83" s="55">
        <f t="shared" si="24"/>
        <v>0.63541666666666674</v>
      </c>
      <c r="G83" s="54">
        <v>0.52777777777777779</v>
      </c>
      <c r="H83" s="54" t="s">
        <v>59</v>
      </c>
      <c r="I83" s="56">
        <v>0.63194444444444442</v>
      </c>
      <c r="J83" s="57"/>
      <c r="K83" s="57" t="s">
        <v>59</v>
      </c>
      <c r="L83" s="59"/>
      <c r="M83" s="183">
        <v>0.63194444444444442</v>
      </c>
      <c r="N83" s="177" t="s">
        <v>59</v>
      </c>
      <c r="O83" s="177">
        <v>0.67361111111111116</v>
      </c>
      <c r="P83" s="183"/>
      <c r="Q83" s="57" t="s">
        <v>59</v>
      </c>
      <c r="R83" s="94"/>
      <c r="S83" s="108">
        <f t="shared" si="25"/>
        <v>0.53125000000000011</v>
      </c>
      <c r="T83" s="109">
        <f t="shared" si="26"/>
        <v>11.75</v>
      </c>
      <c r="U83" s="78">
        <f t="shared" si="27"/>
        <v>0.36458333333333331</v>
      </c>
      <c r="V83" s="100">
        <f t="shared" si="28"/>
        <v>0.10416666666666663</v>
      </c>
      <c r="W83" s="101">
        <f t="shared" si="29"/>
        <v>0.46874999999999994</v>
      </c>
      <c r="X83" s="92"/>
      <c r="Y83" s="155"/>
      <c r="Z83" s="26">
        <f>SUM(($J$13+C83)+($L$13-E82))</f>
        <v>0.31944444444444448</v>
      </c>
      <c r="AB83" s="27"/>
    </row>
    <row r="84" spans="1:28" x14ac:dyDescent="0.2">
      <c r="A84" s="2" t="s">
        <v>15</v>
      </c>
      <c r="B84" s="29" t="s">
        <v>176</v>
      </c>
      <c r="C84" s="172">
        <v>0.22916666666666666</v>
      </c>
      <c r="D84" s="127" t="s">
        <v>59</v>
      </c>
      <c r="E84" s="127">
        <v>0.86458333333333337</v>
      </c>
      <c r="F84" s="40">
        <f t="shared" si="24"/>
        <v>0.63541666666666674</v>
      </c>
      <c r="G84" s="152">
        <v>0.56597222222222221</v>
      </c>
      <c r="H84" s="152" t="s">
        <v>59</v>
      </c>
      <c r="I84" s="153">
        <v>0.61805555555555558</v>
      </c>
      <c r="J84" s="89"/>
      <c r="K84" s="89" t="s">
        <v>59</v>
      </c>
      <c r="L84" s="124"/>
      <c r="M84" s="183"/>
      <c r="N84" s="177" t="s">
        <v>59</v>
      </c>
      <c r="O84" s="177"/>
      <c r="P84" s="158"/>
      <c r="Q84" s="28" t="s">
        <v>59</v>
      </c>
      <c r="R84" s="94"/>
      <c r="S84" s="108">
        <f t="shared" si="25"/>
        <v>0.58333333333333337</v>
      </c>
      <c r="T84" s="109">
        <f t="shared" si="26"/>
        <v>14</v>
      </c>
      <c r="U84" s="78">
        <f t="shared" si="27"/>
        <v>0.36458333333333326</v>
      </c>
      <c r="V84" s="100">
        <f t="shared" si="28"/>
        <v>5.208333333333337E-2</v>
      </c>
      <c r="W84" s="101">
        <f t="shared" si="29"/>
        <v>0.41666666666666663</v>
      </c>
      <c r="X84" s="92"/>
      <c r="Y84" s="155"/>
      <c r="Z84" s="26">
        <f>SUM(($J$13+C84)+($L$13-E83))</f>
        <v>0.38888888888888884</v>
      </c>
      <c r="AB84" s="27"/>
    </row>
    <row r="85" spans="1:28" x14ac:dyDescent="0.2">
      <c r="A85" s="2"/>
      <c r="B85" s="160" t="s">
        <v>177</v>
      </c>
      <c r="C85" s="159">
        <v>0.18402777777777779</v>
      </c>
      <c r="D85" s="54" t="s">
        <v>59</v>
      </c>
      <c r="E85" s="54">
        <v>0.84027777777777779</v>
      </c>
      <c r="F85" s="129">
        <f t="shared" si="24"/>
        <v>0.65625</v>
      </c>
      <c r="G85" s="127">
        <v>0.50694444444444442</v>
      </c>
      <c r="H85" s="127" t="s">
        <v>59</v>
      </c>
      <c r="I85" s="130">
        <v>0.63194444444444442</v>
      </c>
      <c r="J85" s="161"/>
      <c r="K85" s="161" t="s">
        <v>59</v>
      </c>
      <c r="L85" s="132"/>
      <c r="M85" s="183">
        <v>0.63194444444444442</v>
      </c>
      <c r="N85" s="177" t="s">
        <v>59</v>
      </c>
      <c r="O85" s="177">
        <v>0.67361111111111116</v>
      </c>
      <c r="P85" s="247"/>
      <c r="Q85" s="161" t="s">
        <v>59</v>
      </c>
      <c r="R85" s="94"/>
      <c r="S85" s="108">
        <f t="shared" si="25"/>
        <v>0.53125</v>
      </c>
      <c r="T85" s="109">
        <f t="shared" si="26"/>
        <v>11.749999999999998</v>
      </c>
      <c r="U85" s="78">
        <f t="shared" si="27"/>
        <v>0.34375</v>
      </c>
      <c r="V85" s="100">
        <f t="shared" si="28"/>
        <v>0.125</v>
      </c>
      <c r="W85" s="101">
        <f t="shared" si="29"/>
        <v>0.46875</v>
      </c>
      <c r="X85" s="92"/>
      <c r="Y85" s="155"/>
      <c r="Z85" s="26">
        <f>SUM(($J$13+C85)+($L$13-E84))</f>
        <v>0.31944444444444442</v>
      </c>
      <c r="AB85" s="27"/>
    </row>
    <row r="86" spans="1:28" ht="13.5" thickBot="1" x14ac:dyDescent="0.25">
      <c r="A86" s="2"/>
      <c r="B86" s="219" t="s">
        <v>63</v>
      </c>
      <c r="C86" s="431">
        <v>0.22916666666666666</v>
      </c>
      <c r="D86" s="422" t="s">
        <v>59</v>
      </c>
      <c r="E86" s="422">
        <v>0.4236111111111111</v>
      </c>
      <c r="F86" s="208">
        <f t="shared" si="24"/>
        <v>0.19444444444444445</v>
      </c>
      <c r="G86" s="206"/>
      <c r="H86" s="206" t="s">
        <v>59</v>
      </c>
      <c r="I86" s="209"/>
      <c r="J86" s="210"/>
      <c r="K86" s="210" t="s">
        <v>59</v>
      </c>
      <c r="L86" s="211"/>
      <c r="M86" s="212">
        <v>0.34375</v>
      </c>
      <c r="N86" s="210" t="s">
        <v>59</v>
      </c>
      <c r="O86" s="210">
        <v>0.40277777777777779</v>
      </c>
      <c r="P86" s="212"/>
      <c r="Q86" s="210" t="s">
        <v>59</v>
      </c>
      <c r="R86" s="103"/>
      <c r="S86" s="110">
        <f t="shared" si="25"/>
        <v>0.19444444444444445</v>
      </c>
      <c r="T86" s="113">
        <f t="shared" si="26"/>
        <v>3.25</v>
      </c>
      <c r="U86" s="427">
        <f t="shared" si="27"/>
        <v>0.80555555555555547</v>
      </c>
      <c r="V86" s="119">
        <f t="shared" si="28"/>
        <v>0</v>
      </c>
      <c r="W86" s="120">
        <f t="shared" si="29"/>
        <v>0.80555555555555547</v>
      </c>
      <c r="X86" s="92"/>
      <c r="Y86" s="155"/>
      <c r="Z86" s="61">
        <f>SUM(($J$13+C86)+($L$13-E85))</f>
        <v>0.38888888888888884</v>
      </c>
      <c r="AB86" s="27"/>
    </row>
    <row r="87" spans="1:28" x14ac:dyDescent="0.2">
      <c r="A87" s="2"/>
      <c r="B87" s="73" t="s">
        <v>63</v>
      </c>
      <c r="C87" s="220">
        <v>0.40277777777777779</v>
      </c>
      <c r="D87" s="188" t="s">
        <v>59</v>
      </c>
      <c r="E87" s="188">
        <v>0.90625</v>
      </c>
      <c r="F87" s="68">
        <f t="shared" si="24"/>
        <v>0.50347222222222221</v>
      </c>
      <c r="G87" s="67"/>
      <c r="H87" s="67" t="s">
        <v>59</v>
      </c>
      <c r="I87" s="69"/>
      <c r="J87" s="70"/>
      <c r="K87" s="70" t="s">
        <v>59</v>
      </c>
      <c r="L87" s="72"/>
      <c r="M87" s="71"/>
      <c r="N87" s="70" t="s">
        <v>59</v>
      </c>
      <c r="O87" s="70"/>
      <c r="P87" s="71"/>
      <c r="Q87" s="70" t="s">
        <v>59</v>
      </c>
      <c r="R87" s="104"/>
      <c r="S87" s="111">
        <f t="shared" si="25"/>
        <v>0.50347222222222221</v>
      </c>
      <c r="T87" s="112">
        <f t="shared" si="26"/>
        <v>12.083333333333332</v>
      </c>
      <c r="U87" s="88">
        <f t="shared" si="27"/>
        <v>0.49652777777777779</v>
      </c>
      <c r="V87" s="121">
        <f t="shared" si="28"/>
        <v>0</v>
      </c>
      <c r="W87" s="122">
        <f t="shared" si="29"/>
        <v>0.49652777777777779</v>
      </c>
      <c r="X87" s="92"/>
      <c r="Y87" s="155"/>
      <c r="Z87" s="62">
        <f>SUM(($J$13+C87)+($L$13-E78))</f>
        <v>1.4027777777777777</v>
      </c>
      <c r="AB87" s="27"/>
    </row>
    <row r="88" spans="1:28" x14ac:dyDescent="0.2">
      <c r="A88" s="2"/>
      <c r="B88" s="25" t="s">
        <v>64</v>
      </c>
      <c r="C88" s="39">
        <v>0.30555555555555558</v>
      </c>
      <c r="D88" s="152" t="s">
        <v>59</v>
      </c>
      <c r="E88" s="152">
        <v>0.85069444444444442</v>
      </c>
      <c r="F88" s="40">
        <f t="shared" si="24"/>
        <v>0.54513888888888884</v>
      </c>
      <c r="G88" s="152"/>
      <c r="H88" s="152" t="s">
        <v>59</v>
      </c>
      <c r="I88" s="153"/>
      <c r="J88" s="154"/>
      <c r="K88" s="154" t="s">
        <v>59</v>
      </c>
      <c r="L88" s="91"/>
      <c r="M88" s="24"/>
      <c r="N88" s="154" t="s">
        <v>59</v>
      </c>
      <c r="O88" s="154"/>
      <c r="P88" s="24"/>
      <c r="Q88" s="154" t="s">
        <v>59</v>
      </c>
      <c r="R88" s="94"/>
      <c r="S88" s="108">
        <f t="shared" si="25"/>
        <v>0.54513888888888884</v>
      </c>
      <c r="T88" s="109">
        <f t="shared" si="26"/>
        <v>13.083333333333332</v>
      </c>
      <c r="U88" s="78">
        <f t="shared" si="27"/>
        <v>0.45486111111111116</v>
      </c>
      <c r="V88" s="100">
        <f t="shared" si="28"/>
        <v>0</v>
      </c>
      <c r="W88" s="101">
        <f t="shared" si="29"/>
        <v>0.45486111111111116</v>
      </c>
      <c r="X88" s="92"/>
      <c r="Y88" s="155"/>
      <c r="Z88" s="26">
        <f>SUM(($J$13+C88)+($L$13-E87))</f>
        <v>0.39930555555555558</v>
      </c>
      <c r="AB88" s="27"/>
    </row>
    <row r="89" spans="1:28" ht="13.5" thickBot="1" x14ac:dyDescent="0.25">
      <c r="A89" s="2"/>
      <c r="B89" s="29" t="s">
        <v>65</v>
      </c>
      <c r="C89" s="39">
        <v>0.43055555555555558</v>
      </c>
      <c r="D89" s="152" t="s">
        <v>59</v>
      </c>
      <c r="E89" s="155">
        <v>0.90625</v>
      </c>
      <c r="F89" s="40">
        <f t="shared" si="24"/>
        <v>0.47569444444444442</v>
      </c>
      <c r="G89" s="152"/>
      <c r="H89" s="152" t="s">
        <v>59</v>
      </c>
      <c r="I89" s="153"/>
      <c r="J89" s="28"/>
      <c r="K89" s="28" t="s">
        <v>59</v>
      </c>
      <c r="L89" s="90"/>
      <c r="M89" s="118"/>
      <c r="N89" s="28" t="s">
        <v>59</v>
      </c>
      <c r="O89" s="28"/>
      <c r="P89" s="118"/>
      <c r="Q89" s="28" t="s">
        <v>59</v>
      </c>
      <c r="R89" s="93"/>
      <c r="S89" s="108">
        <f t="shared" si="25"/>
        <v>0.47569444444444442</v>
      </c>
      <c r="T89" s="109">
        <f t="shared" si="26"/>
        <v>11.416666666666666</v>
      </c>
      <c r="U89" s="78">
        <f t="shared" si="27"/>
        <v>0.52430555555555558</v>
      </c>
      <c r="V89" s="100">
        <f t="shared" si="28"/>
        <v>0</v>
      </c>
      <c r="W89" s="101">
        <f t="shared" si="29"/>
        <v>0.52430555555555558</v>
      </c>
      <c r="X89" s="92"/>
      <c r="Y89" s="3"/>
      <c r="Z89" s="32">
        <f>SUM(($J$13+C89)+($L$13-E88))</f>
        <v>0.57986111111111116</v>
      </c>
      <c r="AB89" s="27"/>
    </row>
    <row r="90" spans="1:28" ht="13.5" thickBot="1" x14ac:dyDescent="0.25">
      <c r="A90" s="2"/>
      <c r="B90" s="123"/>
      <c r="C90" s="123" t="s">
        <v>178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95">
        <f>SUM(S82:S85,S87:S89)*24</f>
        <v>89.583333333333343</v>
      </c>
      <c r="T90" s="107">
        <f>SUM(T82:T85,T87:T89)</f>
        <v>87.583333333333329</v>
      </c>
      <c r="U90" s="3"/>
      <c r="V90" s="2"/>
      <c r="W90" s="30">
        <f>SUM(W82:W85,W87:W89)*24</f>
        <v>78.416666666666657</v>
      </c>
      <c r="X90" s="31"/>
      <c r="Y90" s="31"/>
      <c r="Z90" s="33"/>
    </row>
    <row r="91" spans="1:28" x14ac:dyDescent="0.2">
      <c r="C91" s="123"/>
    </row>
    <row r="92" spans="1:28" x14ac:dyDescent="0.2">
      <c r="B92" s="79"/>
      <c r="C92" s="145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</row>
    <row r="93" spans="1:28" ht="13.5" thickBot="1" x14ac:dyDescent="0.25">
      <c r="A93" s="2"/>
      <c r="B93" s="272" t="s">
        <v>134</v>
      </c>
      <c r="C93" s="205">
        <v>0.2048611111111111</v>
      </c>
      <c r="D93" s="206" t="s">
        <v>59</v>
      </c>
      <c r="E93" s="206">
        <v>0.4236111111111111</v>
      </c>
      <c r="F93" s="208">
        <f t="shared" ref="F93:F107" si="30">(E93-C93)</f>
        <v>0.21875</v>
      </c>
      <c r="G93" s="206"/>
      <c r="H93" s="206" t="s">
        <v>59</v>
      </c>
      <c r="I93" s="209"/>
      <c r="J93" s="210"/>
      <c r="K93" s="210" t="s">
        <v>59</v>
      </c>
      <c r="L93" s="211"/>
      <c r="M93" s="212">
        <v>0.34375</v>
      </c>
      <c r="N93" s="210" t="s">
        <v>59</v>
      </c>
      <c r="O93" s="246">
        <v>0.40277777777777779</v>
      </c>
      <c r="P93" s="212"/>
      <c r="Q93" s="210" t="s">
        <v>59</v>
      </c>
      <c r="R93" s="103"/>
      <c r="S93" s="110">
        <f t="shared" ref="S93:S107" si="31">(F93-((I93-G93)))</f>
        <v>0.21875</v>
      </c>
      <c r="T93" s="213">
        <f t="shared" ref="T93:T107" si="32">(F93-((I93-G93)+(L93-J93)+(O93-M93)+(R93-P93)))*24</f>
        <v>3.833333333333333</v>
      </c>
      <c r="U93" s="214">
        <f t="shared" ref="U93:U107" si="33">(($J$13+C93)+($L$13-E93))</f>
        <v>0.78125</v>
      </c>
      <c r="V93" s="119">
        <f t="shared" ref="V93:V107" si="34">(I93-G93)</f>
        <v>0</v>
      </c>
      <c r="W93" s="120">
        <f t="shared" ref="W93:W107" si="35">(V93+U93)</f>
        <v>0.78125</v>
      </c>
      <c r="X93" s="92"/>
      <c r="Y93" s="155"/>
      <c r="Z93" s="61">
        <f>SUM(($J$13+C93)+($L$13-E82))</f>
        <v>0.31944444444444448</v>
      </c>
      <c r="AB93" s="27"/>
    </row>
    <row r="94" spans="1:28" x14ac:dyDescent="0.2">
      <c r="A94" s="2"/>
      <c r="B94" s="273" t="s">
        <v>134</v>
      </c>
      <c r="C94" s="220">
        <v>0.40277777777777779</v>
      </c>
      <c r="D94" s="188" t="s">
        <v>59</v>
      </c>
      <c r="E94" s="188">
        <v>0.90625</v>
      </c>
      <c r="F94" s="68">
        <f t="shared" si="30"/>
        <v>0.50347222222222221</v>
      </c>
      <c r="G94" s="67"/>
      <c r="H94" s="67" t="s">
        <v>59</v>
      </c>
      <c r="I94" s="69"/>
      <c r="J94" s="70"/>
      <c r="K94" s="70" t="s">
        <v>59</v>
      </c>
      <c r="L94" s="72"/>
      <c r="M94" s="71"/>
      <c r="N94" s="70" t="s">
        <v>59</v>
      </c>
      <c r="O94" s="70"/>
      <c r="P94" s="71"/>
      <c r="Q94" s="70" t="s">
        <v>59</v>
      </c>
      <c r="R94" s="104"/>
      <c r="S94" s="111">
        <f t="shared" si="31"/>
        <v>0.50347222222222221</v>
      </c>
      <c r="T94" s="112">
        <f t="shared" si="32"/>
        <v>12.083333333333332</v>
      </c>
      <c r="U94" s="88">
        <f t="shared" si="33"/>
        <v>0.49652777777777779</v>
      </c>
      <c r="V94" s="121">
        <f t="shared" si="34"/>
        <v>0</v>
      </c>
      <c r="W94" s="122">
        <f t="shared" si="35"/>
        <v>0.49652777777777779</v>
      </c>
      <c r="X94" s="92"/>
      <c r="Y94" s="155"/>
      <c r="Z94" s="62">
        <f>SUM(($J$13+C94)+($L$13-E92))</f>
        <v>1.4027777777777777</v>
      </c>
      <c r="AB94" s="27"/>
    </row>
    <row r="95" spans="1:28" x14ac:dyDescent="0.2">
      <c r="A95" s="2"/>
      <c r="B95" s="80" t="s">
        <v>78</v>
      </c>
      <c r="C95" s="159">
        <v>0.30555555555555558</v>
      </c>
      <c r="D95" s="54" t="s">
        <v>59</v>
      </c>
      <c r="E95" s="82">
        <v>0.77777777777777779</v>
      </c>
      <c r="F95" s="55">
        <f t="shared" si="30"/>
        <v>0.47222222222222221</v>
      </c>
      <c r="G95" s="54"/>
      <c r="H95" s="54" t="s">
        <v>59</v>
      </c>
      <c r="I95" s="56"/>
      <c r="J95" s="57"/>
      <c r="K95" s="57" t="s">
        <v>59</v>
      </c>
      <c r="L95" s="59"/>
      <c r="M95" s="183"/>
      <c r="N95" s="57" t="s">
        <v>59</v>
      </c>
      <c r="O95" s="57"/>
      <c r="P95" s="58"/>
      <c r="Q95" s="57" t="s">
        <v>59</v>
      </c>
      <c r="R95" s="94"/>
      <c r="S95" s="108">
        <f t="shared" si="31"/>
        <v>0.47222222222222221</v>
      </c>
      <c r="T95" s="109">
        <f t="shared" si="32"/>
        <v>11.333333333333332</v>
      </c>
      <c r="U95" s="78">
        <f t="shared" si="33"/>
        <v>0.52777777777777779</v>
      </c>
      <c r="V95" s="100">
        <f t="shared" si="34"/>
        <v>0</v>
      </c>
      <c r="W95" s="101">
        <f t="shared" si="35"/>
        <v>0.52777777777777779</v>
      </c>
      <c r="X95" s="92"/>
      <c r="Y95" s="155"/>
      <c r="Z95" s="26">
        <f>SUM(($J$13+C95)+($L$13-E94))</f>
        <v>0.39930555555555558</v>
      </c>
      <c r="AB95" s="27"/>
    </row>
    <row r="96" spans="1:28" x14ac:dyDescent="0.2">
      <c r="A96" s="2" t="s">
        <v>15</v>
      </c>
      <c r="B96" s="21" t="s">
        <v>79</v>
      </c>
      <c r="C96" s="172">
        <v>0.34027777777777779</v>
      </c>
      <c r="D96" s="127" t="s">
        <v>59</v>
      </c>
      <c r="E96" s="127">
        <v>0.88888888888888884</v>
      </c>
      <c r="F96" s="40">
        <f t="shared" si="30"/>
        <v>0.54861111111111105</v>
      </c>
      <c r="G96" s="152"/>
      <c r="H96" s="152" t="s">
        <v>59</v>
      </c>
      <c r="I96" s="153"/>
      <c r="J96" s="89"/>
      <c r="K96" s="89" t="s">
        <v>59</v>
      </c>
      <c r="L96" s="124"/>
      <c r="M96" s="183"/>
      <c r="N96" s="177" t="s">
        <v>59</v>
      </c>
      <c r="O96" s="177"/>
      <c r="P96" s="118"/>
      <c r="Q96" s="28" t="s">
        <v>59</v>
      </c>
      <c r="R96" s="94"/>
      <c r="S96" s="108">
        <f t="shared" si="31"/>
        <v>0.54861111111111105</v>
      </c>
      <c r="T96" s="109">
        <f t="shared" si="32"/>
        <v>13.166666666666664</v>
      </c>
      <c r="U96" s="78">
        <f t="shared" si="33"/>
        <v>0.45138888888888895</v>
      </c>
      <c r="V96" s="100">
        <f t="shared" si="34"/>
        <v>0</v>
      </c>
      <c r="W96" s="101">
        <f t="shared" si="35"/>
        <v>0.45138888888888895</v>
      </c>
      <c r="X96" s="92"/>
      <c r="Y96" s="155"/>
      <c r="Z96" s="26">
        <f>SUM(($J$13+C96)+($L$13-E95))</f>
        <v>0.5625</v>
      </c>
      <c r="AB96" s="27"/>
    </row>
    <row r="97" spans="1:28" ht="13.5" thickBot="1" x14ac:dyDescent="0.25">
      <c r="A97" s="2"/>
      <c r="B97" s="272" t="s">
        <v>135</v>
      </c>
      <c r="C97" s="205">
        <v>0.2048611111111111</v>
      </c>
      <c r="D97" s="206" t="s">
        <v>59</v>
      </c>
      <c r="E97" s="206">
        <v>0.4236111111111111</v>
      </c>
      <c r="F97" s="208">
        <f t="shared" si="30"/>
        <v>0.21875</v>
      </c>
      <c r="G97" s="206"/>
      <c r="H97" s="206" t="s">
        <v>59</v>
      </c>
      <c r="I97" s="209"/>
      <c r="J97" s="210"/>
      <c r="K97" s="210" t="s">
        <v>59</v>
      </c>
      <c r="L97" s="211"/>
      <c r="M97" s="212">
        <v>0.34375</v>
      </c>
      <c r="N97" s="210" t="s">
        <v>59</v>
      </c>
      <c r="O97" s="246">
        <v>0.40277777777777779</v>
      </c>
      <c r="P97" s="212"/>
      <c r="Q97" s="210" t="s">
        <v>59</v>
      </c>
      <c r="R97" s="103"/>
      <c r="S97" s="110">
        <f t="shared" si="31"/>
        <v>0.21875</v>
      </c>
      <c r="T97" s="213">
        <f t="shared" si="32"/>
        <v>3.833333333333333</v>
      </c>
      <c r="U97" s="214">
        <f t="shared" si="33"/>
        <v>0.78125</v>
      </c>
      <c r="V97" s="119">
        <f t="shared" si="34"/>
        <v>0</v>
      </c>
      <c r="W97" s="120">
        <f t="shared" si="35"/>
        <v>0.78125</v>
      </c>
      <c r="X97" s="92"/>
      <c r="Y97" s="155"/>
      <c r="Z97" s="61">
        <f>SUM(($J$13+C97)+($L$13-E83))</f>
        <v>0.36458333333333331</v>
      </c>
      <c r="AB97" s="27"/>
    </row>
    <row r="98" spans="1:28" x14ac:dyDescent="0.2">
      <c r="A98" s="2"/>
      <c r="B98" s="273" t="s">
        <v>135</v>
      </c>
      <c r="C98" s="220">
        <v>0.40277777777777779</v>
      </c>
      <c r="D98" s="188" t="s">
        <v>59</v>
      </c>
      <c r="E98" s="188">
        <v>0.90625</v>
      </c>
      <c r="F98" s="68">
        <f t="shared" si="30"/>
        <v>0.50347222222222221</v>
      </c>
      <c r="G98" s="67"/>
      <c r="H98" s="67" t="s">
        <v>59</v>
      </c>
      <c r="I98" s="69"/>
      <c r="J98" s="70"/>
      <c r="K98" s="70" t="s">
        <v>59</v>
      </c>
      <c r="L98" s="72"/>
      <c r="M98" s="71"/>
      <c r="N98" s="70" t="s">
        <v>59</v>
      </c>
      <c r="O98" s="70"/>
      <c r="P98" s="71"/>
      <c r="Q98" s="70" t="s">
        <v>59</v>
      </c>
      <c r="R98" s="104"/>
      <c r="S98" s="111">
        <f t="shared" si="31"/>
        <v>0.50347222222222221</v>
      </c>
      <c r="T98" s="112">
        <f t="shared" si="32"/>
        <v>12.083333333333332</v>
      </c>
      <c r="U98" s="88">
        <f t="shared" si="33"/>
        <v>0.49652777777777779</v>
      </c>
      <c r="V98" s="121">
        <f t="shared" si="34"/>
        <v>0</v>
      </c>
      <c r="W98" s="122">
        <f t="shared" si="35"/>
        <v>0.49652777777777779</v>
      </c>
      <c r="X98" s="92"/>
      <c r="Y98" s="155"/>
      <c r="Z98" s="62">
        <f>SUM(($J$13+C98)+($L$13-E92))</f>
        <v>1.4027777777777777</v>
      </c>
      <c r="AB98" s="27"/>
    </row>
    <row r="99" spans="1:28" x14ac:dyDescent="0.2">
      <c r="A99" s="2"/>
      <c r="B99" s="402" t="s">
        <v>93</v>
      </c>
      <c r="C99" s="159">
        <v>0.30555555555555558</v>
      </c>
      <c r="D99" s="54" t="s">
        <v>59</v>
      </c>
      <c r="E99" s="54">
        <v>0.86458333333333337</v>
      </c>
      <c r="F99" s="129">
        <f t="shared" si="30"/>
        <v>0.55902777777777779</v>
      </c>
      <c r="G99" s="127"/>
      <c r="H99" s="127" t="s">
        <v>59</v>
      </c>
      <c r="I99" s="130"/>
      <c r="J99" s="161"/>
      <c r="K99" s="161" t="s">
        <v>59</v>
      </c>
      <c r="L99" s="132"/>
      <c r="M99" s="183"/>
      <c r="N99" s="57" t="s">
        <v>59</v>
      </c>
      <c r="O99" s="57"/>
      <c r="P99" s="133"/>
      <c r="Q99" s="161" t="s">
        <v>59</v>
      </c>
      <c r="R99" s="94"/>
      <c r="S99" s="108">
        <f t="shared" si="31"/>
        <v>0.55902777777777779</v>
      </c>
      <c r="T99" s="109">
        <f t="shared" si="32"/>
        <v>13.416666666666668</v>
      </c>
      <c r="U99" s="78">
        <f t="shared" si="33"/>
        <v>0.44097222222222221</v>
      </c>
      <c r="V99" s="100">
        <f t="shared" si="34"/>
        <v>0</v>
      </c>
      <c r="W99" s="101">
        <f t="shared" si="35"/>
        <v>0.44097222222222221</v>
      </c>
      <c r="X99" s="92"/>
      <c r="Y99" s="155"/>
      <c r="Z99" s="26">
        <f>SUM(($J$13+C99)+($L$13-E95))</f>
        <v>0.52777777777777779</v>
      </c>
      <c r="AB99" s="27"/>
    </row>
    <row r="100" spans="1:28" x14ac:dyDescent="0.2">
      <c r="A100" s="2"/>
      <c r="B100" s="402" t="s">
        <v>94</v>
      </c>
      <c r="C100" s="159">
        <v>0.34027777777777779</v>
      </c>
      <c r="D100" s="54" t="s">
        <v>59</v>
      </c>
      <c r="E100" s="54">
        <v>0.88888888888888884</v>
      </c>
      <c r="F100" s="129">
        <f t="shared" si="30"/>
        <v>0.54861111111111105</v>
      </c>
      <c r="G100" s="127"/>
      <c r="H100" s="127" t="s">
        <v>59</v>
      </c>
      <c r="I100" s="130"/>
      <c r="J100" s="161"/>
      <c r="K100" s="161" t="s">
        <v>59</v>
      </c>
      <c r="L100" s="132"/>
      <c r="M100" s="183"/>
      <c r="N100" s="57" t="s">
        <v>59</v>
      </c>
      <c r="O100" s="57"/>
      <c r="P100" s="133"/>
      <c r="Q100" s="161" t="s">
        <v>59</v>
      </c>
      <c r="R100" s="94"/>
      <c r="S100" s="108">
        <f t="shared" si="31"/>
        <v>0.54861111111111105</v>
      </c>
      <c r="T100" s="109">
        <f t="shared" si="32"/>
        <v>13.166666666666664</v>
      </c>
      <c r="U100" s="78">
        <f t="shared" si="33"/>
        <v>0.45138888888888895</v>
      </c>
      <c r="V100" s="100">
        <f t="shared" si="34"/>
        <v>0</v>
      </c>
      <c r="W100" s="101">
        <f t="shared" si="35"/>
        <v>0.45138888888888895</v>
      </c>
      <c r="X100" s="92"/>
      <c r="Y100" s="155"/>
      <c r="Z100" s="26">
        <f>SUM(($J$13+C100)+($L$13-E99))</f>
        <v>0.47569444444444442</v>
      </c>
      <c r="AB100" s="27"/>
    </row>
    <row r="101" spans="1:28" ht="13.5" thickBot="1" x14ac:dyDescent="0.25">
      <c r="A101" s="2"/>
      <c r="B101" s="272" t="s">
        <v>111</v>
      </c>
      <c r="C101" s="205">
        <v>0.2048611111111111</v>
      </c>
      <c r="D101" s="206" t="s">
        <v>59</v>
      </c>
      <c r="E101" s="206">
        <v>0.4236111111111111</v>
      </c>
      <c r="F101" s="208">
        <f t="shared" si="30"/>
        <v>0.21875</v>
      </c>
      <c r="G101" s="206"/>
      <c r="H101" s="206" t="s">
        <v>59</v>
      </c>
      <c r="I101" s="209"/>
      <c r="J101" s="210"/>
      <c r="K101" s="210" t="s">
        <v>59</v>
      </c>
      <c r="L101" s="211"/>
      <c r="M101" s="212">
        <v>0.34375</v>
      </c>
      <c r="N101" s="210" t="s">
        <v>59</v>
      </c>
      <c r="O101" s="246">
        <v>0.40277777777777779</v>
      </c>
      <c r="P101" s="212"/>
      <c r="Q101" s="210" t="s">
        <v>59</v>
      </c>
      <c r="R101" s="103"/>
      <c r="S101" s="110">
        <f t="shared" si="31"/>
        <v>0.21875</v>
      </c>
      <c r="T101" s="213">
        <f t="shared" si="32"/>
        <v>3.833333333333333</v>
      </c>
      <c r="U101" s="214">
        <f t="shared" si="33"/>
        <v>0.78125</v>
      </c>
      <c r="V101" s="119">
        <f t="shared" si="34"/>
        <v>0</v>
      </c>
      <c r="W101" s="120">
        <f t="shared" si="35"/>
        <v>0.78125</v>
      </c>
      <c r="X101" s="92"/>
      <c r="Y101" s="155"/>
      <c r="Z101" s="61">
        <f>SUM(($J$13+C101)+($L$13-E100))</f>
        <v>0.31597222222222227</v>
      </c>
      <c r="AB101" s="27"/>
    </row>
    <row r="102" spans="1:28" x14ac:dyDescent="0.2">
      <c r="A102" s="2"/>
      <c r="B102" s="273" t="s">
        <v>111</v>
      </c>
      <c r="C102" s="220">
        <v>0.40277777777777779</v>
      </c>
      <c r="D102" s="188" t="s">
        <v>59</v>
      </c>
      <c r="E102" s="188">
        <v>0.90625</v>
      </c>
      <c r="F102" s="68">
        <f t="shared" si="30"/>
        <v>0.50347222222222221</v>
      </c>
      <c r="G102" s="67"/>
      <c r="H102" s="67" t="s">
        <v>59</v>
      </c>
      <c r="I102" s="69"/>
      <c r="J102" s="70"/>
      <c r="K102" s="70" t="s">
        <v>59</v>
      </c>
      <c r="L102" s="72"/>
      <c r="M102" s="71"/>
      <c r="N102" s="70" t="s">
        <v>59</v>
      </c>
      <c r="O102" s="70"/>
      <c r="P102" s="71"/>
      <c r="Q102" s="70" t="s">
        <v>59</v>
      </c>
      <c r="R102" s="104"/>
      <c r="S102" s="111">
        <f t="shared" si="31"/>
        <v>0.50347222222222221</v>
      </c>
      <c r="T102" s="112">
        <f t="shared" si="32"/>
        <v>12.083333333333332</v>
      </c>
      <c r="U102" s="88">
        <f t="shared" si="33"/>
        <v>0.49652777777777779</v>
      </c>
      <c r="V102" s="121">
        <f t="shared" si="34"/>
        <v>0</v>
      </c>
      <c r="W102" s="122">
        <f t="shared" si="35"/>
        <v>0.49652777777777779</v>
      </c>
      <c r="X102" s="92"/>
      <c r="Y102" s="155"/>
      <c r="Z102" s="62">
        <f>SUM(($J$13+C102)+($L$13-E92))</f>
        <v>1.4027777777777777</v>
      </c>
      <c r="AB102" s="27"/>
    </row>
    <row r="103" spans="1:28" x14ac:dyDescent="0.2">
      <c r="A103" s="2"/>
      <c r="B103" s="402" t="s">
        <v>169</v>
      </c>
      <c r="C103" s="159">
        <v>0.43055555555555558</v>
      </c>
      <c r="D103" s="54" t="s">
        <v>59</v>
      </c>
      <c r="E103" s="54">
        <v>0.85069444444444442</v>
      </c>
      <c r="F103" s="129">
        <f t="shared" si="30"/>
        <v>0.42013888888888884</v>
      </c>
      <c r="G103" s="127"/>
      <c r="H103" s="127" t="s">
        <v>59</v>
      </c>
      <c r="I103" s="130"/>
      <c r="J103" s="161"/>
      <c r="K103" s="161" t="s">
        <v>59</v>
      </c>
      <c r="L103" s="132"/>
      <c r="M103" s="183"/>
      <c r="N103" s="57" t="s">
        <v>59</v>
      </c>
      <c r="O103" s="57"/>
      <c r="P103" s="133"/>
      <c r="Q103" s="161" t="s">
        <v>59</v>
      </c>
      <c r="R103" s="94"/>
      <c r="S103" s="108">
        <f t="shared" si="31"/>
        <v>0.42013888888888884</v>
      </c>
      <c r="T103" s="109">
        <f t="shared" si="32"/>
        <v>10.083333333333332</v>
      </c>
      <c r="U103" s="78">
        <f t="shared" si="33"/>
        <v>0.57986111111111116</v>
      </c>
      <c r="V103" s="100">
        <f t="shared" si="34"/>
        <v>0</v>
      </c>
      <c r="W103" s="101">
        <f t="shared" si="35"/>
        <v>0.57986111111111116</v>
      </c>
      <c r="X103" s="92"/>
      <c r="Y103" s="155"/>
      <c r="Z103" s="26">
        <f>SUM(($J$13+C103)+($L$13-E89))</f>
        <v>0.52430555555555558</v>
      </c>
      <c r="AB103" s="27"/>
    </row>
    <row r="104" spans="1:28" x14ac:dyDescent="0.2">
      <c r="A104" s="2"/>
      <c r="B104" s="162" t="s">
        <v>170</v>
      </c>
      <c r="C104" s="397">
        <v>0.34027777777777779</v>
      </c>
      <c r="D104" s="163" t="s">
        <v>59</v>
      </c>
      <c r="E104" s="163">
        <v>0.4236111111111111</v>
      </c>
      <c r="F104" s="165">
        <f t="shared" si="30"/>
        <v>8.3333333333333315E-2</v>
      </c>
      <c r="G104" s="163"/>
      <c r="H104" s="163" t="s">
        <v>59</v>
      </c>
      <c r="I104" s="166"/>
      <c r="J104" s="167"/>
      <c r="K104" s="167" t="s">
        <v>59</v>
      </c>
      <c r="L104" s="168"/>
      <c r="M104" s="268"/>
      <c r="N104" s="269" t="s">
        <v>59</v>
      </c>
      <c r="O104" s="269"/>
      <c r="P104" s="169"/>
      <c r="Q104" s="167" t="s">
        <v>59</v>
      </c>
      <c r="R104" s="94"/>
      <c r="S104" s="108">
        <f t="shared" si="31"/>
        <v>8.3333333333333315E-2</v>
      </c>
      <c r="T104" s="170">
        <f t="shared" si="32"/>
        <v>1.9999999999999996</v>
      </c>
      <c r="U104" s="171">
        <f t="shared" si="33"/>
        <v>0.91666666666666663</v>
      </c>
      <c r="V104" s="100">
        <f t="shared" si="34"/>
        <v>0</v>
      </c>
      <c r="W104" s="101">
        <f t="shared" si="35"/>
        <v>0.91666666666666663</v>
      </c>
      <c r="X104" s="92"/>
      <c r="Y104" s="155"/>
      <c r="Z104" s="138">
        <f>SUM(($J$13+C104)+($L$13-E103))</f>
        <v>0.48958333333333337</v>
      </c>
      <c r="AB104" s="27"/>
    </row>
    <row r="105" spans="1:28" ht="13.5" thickBot="1" x14ac:dyDescent="0.25">
      <c r="A105" s="2"/>
      <c r="B105" s="272" t="s">
        <v>171</v>
      </c>
      <c r="C105" s="393">
        <v>0.2638888888888889</v>
      </c>
      <c r="D105" s="206" t="s">
        <v>59</v>
      </c>
      <c r="E105" s="206">
        <v>0.4236111111111111</v>
      </c>
      <c r="F105" s="208">
        <f t="shared" si="30"/>
        <v>0.15972222222222221</v>
      </c>
      <c r="G105" s="206"/>
      <c r="H105" s="206" t="s">
        <v>59</v>
      </c>
      <c r="I105" s="209"/>
      <c r="J105" s="210"/>
      <c r="K105" s="210" t="s">
        <v>59</v>
      </c>
      <c r="L105" s="211"/>
      <c r="M105" s="403"/>
      <c r="N105" s="246" t="s">
        <v>59</v>
      </c>
      <c r="O105" s="246"/>
      <c r="P105" s="212"/>
      <c r="Q105" s="210" t="s">
        <v>59</v>
      </c>
      <c r="R105" s="103"/>
      <c r="S105" s="110">
        <f t="shared" si="31"/>
        <v>0.15972222222222221</v>
      </c>
      <c r="T105" s="213">
        <f t="shared" si="32"/>
        <v>3.833333333333333</v>
      </c>
      <c r="U105" s="214">
        <f t="shared" si="33"/>
        <v>0.84027777777777768</v>
      </c>
      <c r="V105" s="119">
        <f t="shared" si="34"/>
        <v>0</v>
      </c>
      <c r="W105" s="120">
        <f t="shared" si="35"/>
        <v>0.84027777777777768</v>
      </c>
      <c r="X105" s="92"/>
      <c r="Y105" s="155"/>
      <c r="Z105" s="215">
        <f>SUM(($J$13+C105)+($L$13-E103))</f>
        <v>0.41319444444444448</v>
      </c>
      <c r="AB105" s="27"/>
    </row>
    <row r="106" spans="1:28" x14ac:dyDescent="0.2">
      <c r="A106" s="2"/>
      <c r="B106" s="273" t="s">
        <v>112</v>
      </c>
      <c r="C106" s="220">
        <v>0.40277777777777779</v>
      </c>
      <c r="D106" s="188" t="s">
        <v>59</v>
      </c>
      <c r="E106" s="188">
        <v>0.90625</v>
      </c>
      <c r="F106" s="68">
        <f t="shared" si="30"/>
        <v>0.50347222222222221</v>
      </c>
      <c r="G106" s="67"/>
      <c r="H106" s="67" t="s">
        <v>59</v>
      </c>
      <c r="I106" s="69"/>
      <c r="J106" s="70"/>
      <c r="K106" s="70" t="s">
        <v>59</v>
      </c>
      <c r="L106" s="72"/>
      <c r="M106" s="71"/>
      <c r="N106" s="70" t="s">
        <v>59</v>
      </c>
      <c r="O106" s="70"/>
      <c r="P106" s="71"/>
      <c r="Q106" s="70" t="s">
        <v>59</v>
      </c>
      <c r="R106" s="104"/>
      <c r="S106" s="111">
        <f t="shared" si="31"/>
        <v>0.50347222222222221</v>
      </c>
      <c r="T106" s="112">
        <f t="shared" si="32"/>
        <v>12.083333333333332</v>
      </c>
      <c r="U106" s="88">
        <f t="shared" si="33"/>
        <v>0.49652777777777779</v>
      </c>
      <c r="V106" s="121">
        <f t="shared" si="34"/>
        <v>0</v>
      </c>
      <c r="W106" s="122">
        <f t="shared" si="35"/>
        <v>0.49652777777777779</v>
      </c>
      <c r="X106" s="92"/>
      <c r="Y106" s="155"/>
      <c r="Z106" s="62">
        <f>SUM(($J$13+C106)+($L$13-E92))</f>
        <v>1.4027777777777777</v>
      </c>
      <c r="AB106" s="27"/>
    </row>
    <row r="107" spans="1:28" x14ac:dyDescent="0.2">
      <c r="A107" s="2" t="s">
        <v>15</v>
      </c>
      <c r="B107" s="21" t="s">
        <v>84</v>
      </c>
      <c r="C107" s="172">
        <v>0.34027777777777779</v>
      </c>
      <c r="D107" s="127" t="s">
        <v>59</v>
      </c>
      <c r="E107" s="127">
        <v>0.875</v>
      </c>
      <c r="F107" s="40">
        <f t="shared" si="30"/>
        <v>0.53472222222222221</v>
      </c>
      <c r="G107" s="152"/>
      <c r="H107" s="152" t="s">
        <v>59</v>
      </c>
      <c r="I107" s="153"/>
      <c r="J107" s="89"/>
      <c r="K107" s="89" t="s">
        <v>59</v>
      </c>
      <c r="L107" s="124"/>
      <c r="M107" s="183"/>
      <c r="N107" s="177" t="s">
        <v>59</v>
      </c>
      <c r="O107" s="177"/>
      <c r="P107" s="118"/>
      <c r="Q107" s="28" t="s">
        <v>59</v>
      </c>
      <c r="R107" s="94"/>
      <c r="S107" s="108">
        <f t="shared" si="31"/>
        <v>0.53472222222222221</v>
      </c>
      <c r="T107" s="109">
        <f t="shared" si="32"/>
        <v>12.833333333333332</v>
      </c>
      <c r="U107" s="78">
        <f t="shared" si="33"/>
        <v>0.46527777777777779</v>
      </c>
      <c r="V107" s="100">
        <f t="shared" si="34"/>
        <v>0</v>
      </c>
      <c r="W107" s="101">
        <f t="shared" si="35"/>
        <v>0.46527777777777779</v>
      </c>
      <c r="X107" s="92"/>
      <c r="Y107" s="155"/>
      <c r="Z107" s="26">
        <f>SUM(($J$13+C107)+($L$13-E106))</f>
        <v>0.43402777777777779</v>
      </c>
      <c r="AB107" s="27"/>
    </row>
    <row r="108" spans="1:28" x14ac:dyDescent="0.2">
      <c r="C108" s="200" t="s">
        <v>172</v>
      </c>
      <c r="D108" s="200"/>
      <c r="E108" s="200"/>
      <c r="F108" s="200"/>
      <c r="G108" s="200"/>
    </row>
    <row r="109" spans="1:28" x14ac:dyDescent="0.2">
      <c r="C109" s="200" t="s">
        <v>173</v>
      </c>
      <c r="D109" s="200"/>
      <c r="E109" s="200"/>
      <c r="F109" s="200"/>
      <c r="G109" s="200"/>
    </row>
    <row r="111" spans="1:28" ht="13.5" thickBot="1" x14ac:dyDescent="0.25">
      <c r="A111" s="2"/>
      <c r="B111" s="2"/>
      <c r="C111" s="47" t="s">
        <v>179</v>
      </c>
      <c r="D111" s="2"/>
      <c r="E111" s="2"/>
      <c r="F111" s="2"/>
      <c r="G111" s="2"/>
      <c r="H111" s="2"/>
      <c r="I111" s="2"/>
      <c r="J111" s="2"/>
      <c r="K111" s="2"/>
      <c r="L111" s="2"/>
      <c r="M111" s="1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8" ht="13.5" hidden="1" thickBo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8">
        <v>0</v>
      </c>
      <c r="K112" s="2"/>
      <c r="L112" s="18">
        <v>1</v>
      </c>
      <c r="M112" s="1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8" x14ac:dyDescent="0.2">
      <c r="A113" s="2"/>
      <c r="B113" s="48"/>
      <c r="C113" s="148"/>
      <c r="D113" s="49"/>
      <c r="E113" s="19" t="s">
        <v>40</v>
      </c>
      <c r="F113" s="146"/>
      <c r="G113" s="34"/>
      <c r="H113" s="35" t="s">
        <v>41</v>
      </c>
      <c r="I113" s="146"/>
      <c r="J113" s="20"/>
      <c r="K113" s="20" t="s">
        <v>42</v>
      </c>
      <c r="L113" s="116"/>
      <c r="M113" s="117"/>
      <c r="N113" s="20" t="s">
        <v>42</v>
      </c>
      <c r="O113" s="20"/>
      <c r="P113" s="117"/>
      <c r="Q113" s="20" t="s">
        <v>43</v>
      </c>
      <c r="R113" s="20"/>
      <c r="S113" s="21" t="s">
        <v>44</v>
      </c>
      <c r="T113" s="147" t="s">
        <v>45</v>
      </c>
      <c r="U113" s="148"/>
      <c r="V113" s="19" t="s">
        <v>46</v>
      </c>
      <c r="W113" s="147"/>
      <c r="X113" s="5"/>
      <c r="Y113" s="5"/>
      <c r="Z113" s="44" t="s">
        <v>47</v>
      </c>
      <c r="AB113" s="42" t="s">
        <v>33</v>
      </c>
    </row>
    <row r="114" spans="1:28" ht="13.5" thickBot="1" x14ac:dyDescent="0.25">
      <c r="A114" s="2"/>
      <c r="B114" s="50" t="s">
        <v>48</v>
      </c>
      <c r="C114" s="279"/>
      <c r="D114" s="51" t="s">
        <v>49</v>
      </c>
      <c r="E114" s="52"/>
      <c r="F114" s="38" t="s">
        <v>50</v>
      </c>
      <c r="G114" s="36" t="s">
        <v>51</v>
      </c>
      <c r="H114" s="36"/>
      <c r="I114" s="149" t="s">
        <v>51</v>
      </c>
      <c r="J114" s="150" t="s">
        <v>51</v>
      </c>
      <c r="K114" s="23"/>
      <c r="L114" s="23" t="s">
        <v>51</v>
      </c>
      <c r="M114" s="150" t="s">
        <v>51</v>
      </c>
      <c r="N114" s="23"/>
      <c r="O114" s="23" t="s">
        <v>51</v>
      </c>
      <c r="P114" s="150" t="s">
        <v>51</v>
      </c>
      <c r="Q114" s="23"/>
      <c r="R114" s="96" t="s">
        <v>51</v>
      </c>
      <c r="S114" s="97" t="s">
        <v>52</v>
      </c>
      <c r="T114" s="22" t="s">
        <v>53</v>
      </c>
      <c r="U114" s="22" t="s">
        <v>54</v>
      </c>
      <c r="V114" s="98" t="s">
        <v>55</v>
      </c>
      <c r="W114" s="99" t="s">
        <v>56</v>
      </c>
      <c r="X114" s="102"/>
      <c r="Y114" s="151"/>
      <c r="Z114" s="420" t="s">
        <v>57</v>
      </c>
      <c r="AB114" s="43"/>
    </row>
    <row r="115" spans="1:28" x14ac:dyDescent="0.2">
      <c r="A115" s="2"/>
      <c r="B115" s="125" t="s">
        <v>58</v>
      </c>
      <c r="C115" s="172">
        <v>0.27083333333333331</v>
      </c>
      <c r="D115" s="127" t="s">
        <v>59</v>
      </c>
      <c r="E115" s="127">
        <v>0.88541666666666663</v>
      </c>
      <c r="F115" s="129">
        <f t="shared" ref="F115:F122" si="36">(E115-C115)</f>
        <v>0.61458333333333326</v>
      </c>
      <c r="G115" s="127">
        <v>0.56597222222222221</v>
      </c>
      <c r="H115" s="127" t="s">
        <v>59</v>
      </c>
      <c r="I115" s="130">
        <v>0.61805555555555558</v>
      </c>
      <c r="J115" s="131"/>
      <c r="K115" s="131" t="s">
        <v>59</v>
      </c>
      <c r="L115" s="132"/>
      <c r="M115" s="247"/>
      <c r="N115" s="201" t="s">
        <v>59</v>
      </c>
      <c r="O115" s="201"/>
      <c r="P115" s="249"/>
      <c r="Q115" s="131" t="s">
        <v>59</v>
      </c>
      <c r="R115" s="94"/>
      <c r="S115" s="108">
        <f t="shared" ref="S115:S122" si="37">(F115-((I115-G115)))</f>
        <v>0.56249999999999989</v>
      </c>
      <c r="T115" s="109">
        <f t="shared" ref="T115:T122" si="38">(F115-((I115-G115)+(L115-J115)+(O115-M115)+(R115-P115)))*24</f>
        <v>13.499999999999996</v>
      </c>
      <c r="U115" s="78">
        <f t="shared" ref="U115:U122" si="39">(($J$13+C115)+($L$13-E115))</f>
        <v>0.38541666666666669</v>
      </c>
      <c r="V115" s="100">
        <f t="shared" ref="V115:V122" si="40">(I115-G115)</f>
        <v>5.208333333333337E-2</v>
      </c>
      <c r="W115" s="101">
        <f t="shared" ref="W115:W122" si="41">(V115+U115)</f>
        <v>0.43750000000000006</v>
      </c>
      <c r="X115" s="92"/>
      <c r="Y115" s="155"/>
      <c r="Z115" s="26">
        <f>SUM(($J$13+C115)+($L$13-E122))</f>
        <v>0.36458333333333331</v>
      </c>
      <c r="AB115" s="27"/>
    </row>
    <row r="116" spans="1:28" x14ac:dyDescent="0.2">
      <c r="A116" s="2"/>
      <c r="B116" s="137" t="s">
        <v>60</v>
      </c>
      <c r="C116" s="159">
        <v>0.2048611111111111</v>
      </c>
      <c r="D116" s="54" t="s">
        <v>59</v>
      </c>
      <c r="E116" s="54">
        <v>0.84722222222222221</v>
      </c>
      <c r="F116" s="55">
        <f t="shared" si="36"/>
        <v>0.64236111111111116</v>
      </c>
      <c r="G116" s="54">
        <v>0.52777777777777779</v>
      </c>
      <c r="H116" s="54" t="s">
        <v>59</v>
      </c>
      <c r="I116" s="56">
        <v>0.63194444444444442</v>
      </c>
      <c r="J116" s="57"/>
      <c r="K116" s="57" t="s">
        <v>59</v>
      </c>
      <c r="L116" s="59"/>
      <c r="M116" s="183">
        <v>0.63194444444444442</v>
      </c>
      <c r="N116" s="177" t="s">
        <v>59</v>
      </c>
      <c r="O116" s="177">
        <v>0.67361111111111116</v>
      </c>
      <c r="P116" s="183"/>
      <c r="Q116" s="57" t="s">
        <v>59</v>
      </c>
      <c r="R116" s="94"/>
      <c r="S116" s="108">
        <f t="shared" si="37"/>
        <v>0.53819444444444453</v>
      </c>
      <c r="T116" s="109">
        <f t="shared" si="38"/>
        <v>11.916666666666668</v>
      </c>
      <c r="U116" s="78">
        <f t="shared" si="39"/>
        <v>0.3576388888888889</v>
      </c>
      <c r="V116" s="100">
        <f t="shared" si="40"/>
        <v>0.10416666666666663</v>
      </c>
      <c r="W116" s="101">
        <f t="shared" si="41"/>
        <v>0.46180555555555552</v>
      </c>
      <c r="X116" s="92"/>
      <c r="Y116" s="155"/>
      <c r="Z116" s="26">
        <f>SUM(($J$13+C116)+($L$13-E115))</f>
        <v>0.31944444444444448</v>
      </c>
      <c r="AB116" s="27"/>
    </row>
    <row r="117" spans="1:28" x14ac:dyDescent="0.2">
      <c r="A117" s="2" t="s">
        <v>15</v>
      </c>
      <c r="B117" s="29" t="s">
        <v>176</v>
      </c>
      <c r="C117" s="172">
        <v>0.23958333333333334</v>
      </c>
      <c r="D117" s="127" t="s">
        <v>59</v>
      </c>
      <c r="E117" s="127">
        <v>0.875</v>
      </c>
      <c r="F117" s="40">
        <f t="shared" si="36"/>
        <v>0.63541666666666663</v>
      </c>
      <c r="G117" s="152">
        <v>0.56597222222222221</v>
      </c>
      <c r="H117" s="152" t="s">
        <v>59</v>
      </c>
      <c r="I117" s="153">
        <v>0.61805555555555558</v>
      </c>
      <c r="J117" s="89"/>
      <c r="K117" s="89" t="s">
        <v>59</v>
      </c>
      <c r="L117" s="124"/>
      <c r="M117" s="183"/>
      <c r="N117" s="177" t="s">
        <v>59</v>
      </c>
      <c r="O117" s="177"/>
      <c r="P117" s="158"/>
      <c r="Q117" s="28" t="s">
        <v>59</v>
      </c>
      <c r="R117" s="94"/>
      <c r="S117" s="108">
        <f t="shared" si="37"/>
        <v>0.58333333333333326</v>
      </c>
      <c r="T117" s="109">
        <f t="shared" si="38"/>
        <v>13.999999999999998</v>
      </c>
      <c r="U117" s="78">
        <f t="shared" si="39"/>
        <v>0.36458333333333337</v>
      </c>
      <c r="V117" s="100">
        <f t="shared" si="40"/>
        <v>5.208333333333337E-2</v>
      </c>
      <c r="W117" s="101">
        <f t="shared" si="41"/>
        <v>0.41666666666666674</v>
      </c>
      <c r="X117" s="92"/>
      <c r="Y117" s="155"/>
      <c r="Z117" s="26">
        <f>SUM(($J$13+C117)+($L$13-E116))</f>
        <v>0.39236111111111116</v>
      </c>
      <c r="AB117" s="27"/>
    </row>
    <row r="118" spans="1:28" x14ac:dyDescent="0.2">
      <c r="A118" s="2"/>
      <c r="B118" s="160" t="s">
        <v>177</v>
      </c>
      <c r="C118" s="159">
        <v>0.19444444444444445</v>
      </c>
      <c r="D118" s="54" t="s">
        <v>59</v>
      </c>
      <c r="E118" s="54">
        <v>0.84722222222222221</v>
      </c>
      <c r="F118" s="129">
        <f t="shared" si="36"/>
        <v>0.65277777777777779</v>
      </c>
      <c r="G118" s="127">
        <v>0.50694444444444442</v>
      </c>
      <c r="H118" s="127" t="s">
        <v>59</v>
      </c>
      <c r="I118" s="130">
        <v>0.63194444444444442</v>
      </c>
      <c r="J118" s="161"/>
      <c r="K118" s="161" t="s">
        <v>59</v>
      </c>
      <c r="L118" s="132"/>
      <c r="M118" s="183">
        <v>0.63194444444444442</v>
      </c>
      <c r="N118" s="177" t="s">
        <v>59</v>
      </c>
      <c r="O118" s="177">
        <v>0.67361111111111116</v>
      </c>
      <c r="P118" s="247"/>
      <c r="Q118" s="161" t="s">
        <v>59</v>
      </c>
      <c r="R118" s="94"/>
      <c r="S118" s="108">
        <f t="shared" si="37"/>
        <v>0.52777777777777779</v>
      </c>
      <c r="T118" s="109">
        <f t="shared" si="38"/>
        <v>11.666666666666664</v>
      </c>
      <c r="U118" s="78">
        <f t="shared" si="39"/>
        <v>0.34722222222222221</v>
      </c>
      <c r="V118" s="100">
        <f t="shared" si="40"/>
        <v>0.125</v>
      </c>
      <c r="W118" s="101">
        <f t="shared" si="41"/>
        <v>0.47222222222222221</v>
      </c>
      <c r="X118" s="92"/>
      <c r="Y118" s="155"/>
      <c r="Z118" s="26">
        <f>SUM(($J$13+C118)+($L$13-E117))</f>
        <v>0.31944444444444442</v>
      </c>
      <c r="AB118" s="27"/>
    </row>
    <row r="119" spans="1:28" ht="13.5" thickBot="1" x14ac:dyDescent="0.25">
      <c r="A119" s="2"/>
      <c r="B119" s="219" t="s">
        <v>63</v>
      </c>
      <c r="C119" s="431">
        <v>0.23958333333333334</v>
      </c>
      <c r="D119" s="422" t="s">
        <v>59</v>
      </c>
      <c r="E119" s="422">
        <v>0.4236111111111111</v>
      </c>
      <c r="F119" s="208">
        <f t="shared" si="36"/>
        <v>0.18402777777777776</v>
      </c>
      <c r="G119" s="206"/>
      <c r="H119" s="206" t="s">
        <v>59</v>
      </c>
      <c r="I119" s="209"/>
      <c r="J119" s="210"/>
      <c r="K119" s="210" t="s">
        <v>59</v>
      </c>
      <c r="L119" s="211"/>
      <c r="M119" s="212">
        <v>0.34375</v>
      </c>
      <c r="N119" s="210" t="s">
        <v>59</v>
      </c>
      <c r="O119" s="210">
        <v>0.40277777777777779</v>
      </c>
      <c r="P119" s="212"/>
      <c r="Q119" s="210" t="s">
        <v>59</v>
      </c>
      <c r="R119" s="103"/>
      <c r="S119" s="110">
        <f t="shared" si="37"/>
        <v>0.18402777777777776</v>
      </c>
      <c r="T119" s="113">
        <f t="shared" si="38"/>
        <v>2.9999999999999991</v>
      </c>
      <c r="U119" s="427">
        <f t="shared" si="39"/>
        <v>0.81597222222222221</v>
      </c>
      <c r="V119" s="119">
        <f t="shared" si="40"/>
        <v>0</v>
      </c>
      <c r="W119" s="120">
        <f t="shared" si="41"/>
        <v>0.81597222222222221</v>
      </c>
      <c r="X119" s="92"/>
      <c r="Y119" s="155"/>
      <c r="Z119" s="61">
        <f>SUM(($J$13+C119)+($L$13-E118))</f>
        <v>0.39236111111111116</v>
      </c>
      <c r="AB119" s="27"/>
    </row>
    <row r="120" spans="1:28" x14ac:dyDescent="0.2">
      <c r="A120" s="2"/>
      <c r="B120" s="73" t="s">
        <v>63</v>
      </c>
      <c r="C120" s="220">
        <v>0.40277777777777779</v>
      </c>
      <c r="D120" s="188" t="s">
        <v>59</v>
      </c>
      <c r="E120" s="188">
        <v>0.90625</v>
      </c>
      <c r="F120" s="68">
        <f t="shared" si="36"/>
        <v>0.50347222222222221</v>
      </c>
      <c r="G120" s="67"/>
      <c r="H120" s="67" t="s">
        <v>59</v>
      </c>
      <c r="I120" s="69"/>
      <c r="J120" s="70"/>
      <c r="K120" s="70" t="s">
        <v>59</v>
      </c>
      <c r="L120" s="72"/>
      <c r="M120" s="71"/>
      <c r="N120" s="70" t="s">
        <v>59</v>
      </c>
      <c r="O120" s="70"/>
      <c r="P120" s="71"/>
      <c r="Q120" s="70" t="s">
        <v>59</v>
      </c>
      <c r="R120" s="104"/>
      <c r="S120" s="111">
        <f t="shared" si="37"/>
        <v>0.50347222222222221</v>
      </c>
      <c r="T120" s="112">
        <f t="shared" si="38"/>
        <v>12.083333333333332</v>
      </c>
      <c r="U120" s="88">
        <f t="shared" si="39"/>
        <v>0.49652777777777779</v>
      </c>
      <c r="V120" s="121">
        <f t="shared" si="40"/>
        <v>0</v>
      </c>
      <c r="W120" s="122">
        <f t="shared" si="41"/>
        <v>0.49652777777777779</v>
      </c>
      <c r="X120" s="92"/>
      <c r="Y120" s="155"/>
      <c r="Z120" s="62">
        <f>SUM(($J$13+C120)+($L$13-E111))</f>
        <v>1.4027777777777777</v>
      </c>
      <c r="AB120" s="27"/>
    </row>
    <row r="121" spans="1:28" x14ac:dyDescent="0.2">
      <c r="A121" s="2"/>
      <c r="B121" s="25" t="s">
        <v>64</v>
      </c>
      <c r="C121" s="39">
        <v>0.30555555555555558</v>
      </c>
      <c r="D121" s="152" t="s">
        <v>59</v>
      </c>
      <c r="E121" s="152">
        <v>0.85069444444444442</v>
      </c>
      <c r="F121" s="40">
        <f t="shared" si="36"/>
        <v>0.54513888888888884</v>
      </c>
      <c r="G121" s="152"/>
      <c r="H121" s="152" t="s">
        <v>59</v>
      </c>
      <c r="I121" s="153"/>
      <c r="J121" s="154"/>
      <c r="K121" s="154" t="s">
        <v>59</v>
      </c>
      <c r="L121" s="91"/>
      <c r="M121" s="24"/>
      <c r="N121" s="154" t="s">
        <v>59</v>
      </c>
      <c r="O121" s="154"/>
      <c r="P121" s="24"/>
      <c r="Q121" s="154" t="s">
        <v>59</v>
      </c>
      <c r="R121" s="94"/>
      <c r="S121" s="108">
        <f t="shared" si="37"/>
        <v>0.54513888888888884</v>
      </c>
      <c r="T121" s="109">
        <f t="shared" si="38"/>
        <v>13.083333333333332</v>
      </c>
      <c r="U121" s="78">
        <f t="shared" si="39"/>
        <v>0.45486111111111116</v>
      </c>
      <c r="V121" s="100">
        <f t="shared" si="40"/>
        <v>0</v>
      </c>
      <c r="W121" s="101">
        <f t="shared" si="41"/>
        <v>0.45486111111111116</v>
      </c>
      <c r="X121" s="92"/>
      <c r="Y121" s="155"/>
      <c r="Z121" s="26">
        <f>SUM(($J$13+C121)+($L$13-E120))</f>
        <v>0.39930555555555558</v>
      </c>
      <c r="AB121" s="27"/>
    </row>
    <row r="122" spans="1:28" ht="13.5" thickBot="1" x14ac:dyDescent="0.25">
      <c r="A122" s="2"/>
      <c r="B122" s="29" t="s">
        <v>65</v>
      </c>
      <c r="C122" s="39">
        <v>0.43055555555555558</v>
      </c>
      <c r="D122" s="152" t="s">
        <v>59</v>
      </c>
      <c r="E122" s="155">
        <v>0.90625</v>
      </c>
      <c r="F122" s="40">
        <f t="shared" si="36"/>
        <v>0.47569444444444442</v>
      </c>
      <c r="G122" s="152"/>
      <c r="H122" s="152" t="s">
        <v>59</v>
      </c>
      <c r="I122" s="153"/>
      <c r="J122" s="28"/>
      <c r="K122" s="28" t="s">
        <v>59</v>
      </c>
      <c r="L122" s="90"/>
      <c r="M122" s="118"/>
      <c r="N122" s="28" t="s">
        <v>59</v>
      </c>
      <c r="O122" s="28"/>
      <c r="P122" s="118"/>
      <c r="Q122" s="28" t="s">
        <v>59</v>
      </c>
      <c r="R122" s="93"/>
      <c r="S122" s="108">
        <f t="shared" si="37"/>
        <v>0.47569444444444442</v>
      </c>
      <c r="T122" s="109">
        <f t="shared" si="38"/>
        <v>11.416666666666666</v>
      </c>
      <c r="U122" s="78">
        <f t="shared" si="39"/>
        <v>0.52430555555555558</v>
      </c>
      <c r="V122" s="100">
        <f t="shared" si="40"/>
        <v>0</v>
      </c>
      <c r="W122" s="101">
        <f t="shared" si="41"/>
        <v>0.52430555555555558</v>
      </c>
      <c r="X122" s="92"/>
      <c r="Y122" s="3"/>
      <c r="Z122" s="32">
        <f>SUM(($J$13+C122)+($L$13-E121))</f>
        <v>0.57986111111111116</v>
      </c>
      <c r="AB122" s="27"/>
    </row>
    <row r="123" spans="1:28" ht="13.5" thickBot="1" x14ac:dyDescent="0.25">
      <c r="A123" s="2"/>
      <c r="B123" s="123"/>
      <c r="C123" s="123" t="s">
        <v>178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95">
        <f>SUM(S115:S118,S120:S122)*24</f>
        <v>89.666666666666657</v>
      </c>
      <c r="T123" s="107">
        <f>SUM(T115:T118,T120:T122)</f>
        <v>87.666666666666657</v>
      </c>
      <c r="U123" s="3"/>
      <c r="V123" s="2"/>
      <c r="W123" s="30">
        <f>SUM(W115:W118,W120:W122)*24</f>
        <v>78.333333333333343</v>
      </c>
      <c r="X123" s="31"/>
      <c r="Y123" s="31"/>
      <c r="Z123" s="33"/>
    </row>
    <row r="124" spans="1:28" x14ac:dyDescent="0.2">
      <c r="C124" s="123"/>
    </row>
    <row r="125" spans="1:28" x14ac:dyDescent="0.2">
      <c r="B125" s="79"/>
      <c r="C125" s="145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</row>
    <row r="126" spans="1:28" ht="13.5" thickBot="1" x14ac:dyDescent="0.25">
      <c r="A126" s="2"/>
      <c r="B126" s="272" t="s">
        <v>134</v>
      </c>
      <c r="C126" s="205">
        <v>0.2048611111111111</v>
      </c>
      <c r="D126" s="206" t="s">
        <v>59</v>
      </c>
      <c r="E126" s="206">
        <v>0.4236111111111111</v>
      </c>
      <c r="F126" s="208">
        <f t="shared" ref="F126:F140" si="42">(E126-C126)</f>
        <v>0.21875</v>
      </c>
      <c r="G126" s="206"/>
      <c r="H126" s="206" t="s">
        <v>59</v>
      </c>
      <c r="I126" s="209"/>
      <c r="J126" s="210"/>
      <c r="K126" s="210" t="s">
        <v>59</v>
      </c>
      <c r="L126" s="211"/>
      <c r="M126" s="212">
        <v>0.34375</v>
      </c>
      <c r="N126" s="210" t="s">
        <v>59</v>
      </c>
      <c r="O126" s="246">
        <v>0.40277777777777779</v>
      </c>
      <c r="P126" s="212"/>
      <c r="Q126" s="210" t="s">
        <v>59</v>
      </c>
      <c r="R126" s="103"/>
      <c r="S126" s="110">
        <f t="shared" ref="S126:S140" si="43">(F126-((I126-G126)))</f>
        <v>0.21875</v>
      </c>
      <c r="T126" s="213">
        <f t="shared" ref="T126:T140" si="44">(F126-((I126-G126)+(L126-J126)+(O126-M126)+(R126-P126)))*24</f>
        <v>3.833333333333333</v>
      </c>
      <c r="U126" s="214">
        <f t="shared" ref="U126:U140" si="45">(($J$13+C126)+($L$13-E126))</f>
        <v>0.78125</v>
      </c>
      <c r="V126" s="119">
        <f t="shared" ref="V126:V140" si="46">(I126-G126)</f>
        <v>0</v>
      </c>
      <c r="W126" s="120">
        <f t="shared" ref="W126:W140" si="47">(V126+U126)</f>
        <v>0.78125</v>
      </c>
      <c r="X126" s="92"/>
      <c r="Y126" s="155"/>
      <c r="Z126" s="61">
        <f>SUM(($J$13+C126)+($L$13-E115))</f>
        <v>0.31944444444444448</v>
      </c>
      <c r="AB126" s="27"/>
    </row>
    <row r="127" spans="1:28" x14ac:dyDescent="0.2">
      <c r="A127" s="2"/>
      <c r="B127" s="273" t="s">
        <v>134</v>
      </c>
      <c r="C127" s="220">
        <v>0.40277777777777779</v>
      </c>
      <c r="D127" s="188" t="s">
        <v>59</v>
      </c>
      <c r="E127" s="188">
        <v>0.90625</v>
      </c>
      <c r="F127" s="68">
        <f t="shared" si="42"/>
        <v>0.50347222222222221</v>
      </c>
      <c r="G127" s="67"/>
      <c r="H127" s="67" t="s">
        <v>59</v>
      </c>
      <c r="I127" s="69"/>
      <c r="J127" s="70"/>
      <c r="K127" s="70" t="s">
        <v>59</v>
      </c>
      <c r="L127" s="72"/>
      <c r="M127" s="71"/>
      <c r="N127" s="70" t="s">
        <v>59</v>
      </c>
      <c r="O127" s="70"/>
      <c r="P127" s="71"/>
      <c r="Q127" s="70" t="s">
        <v>59</v>
      </c>
      <c r="R127" s="104"/>
      <c r="S127" s="111">
        <f t="shared" si="43"/>
        <v>0.50347222222222221</v>
      </c>
      <c r="T127" s="112">
        <f t="shared" si="44"/>
        <v>12.083333333333332</v>
      </c>
      <c r="U127" s="88">
        <f t="shared" si="45"/>
        <v>0.49652777777777779</v>
      </c>
      <c r="V127" s="121">
        <f t="shared" si="46"/>
        <v>0</v>
      </c>
      <c r="W127" s="122">
        <f t="shared" si="47"/>
        <v>0.49652777777777779</v>
      </c>
      <c r="X127" s="92"/>
      <c r="Y127" s="155"/>
      <c r="Z127" s="62">
        <f>SUM(($J$13+C127)+($L$13-E125))</f>
        <v>1.4027777777777777</v>
      </c>
      <c r="AB127" s="27"/>
    </row>
    <row r="128" spans="1:28" x14ac:dyDescent="0.2">
      <c r="A128" s="2"/>
      <c r="B128" s="80" t="s">
        <v>78</v>
      </c>
      <c r="C128" s="159">
        <v>0.30555555555555558</v>
      </c>
      <c r="D128" s="54" t="s">
        <v>59</v>
      </c>
      <c r="E128" s="82">
        <v>0.77777777777777779</v>
      </c>
      <c r="F128" s="55">
        <f t="shared" si="42"/>
        <v>0.47222222222222221</v>
      </c>
      <c r="G128" s="54"/>
      <c r="H128" s="54" t="s">
        <v>59</v>
      </c>
      <c r="I128" s="56"/>
      <c r="J128" s="57"/>
      <c r="K128" s="57" t="s">
        <v>59</v>
      </c>
      <c r="L128" s="59"/>
      <c r="M128" s="183"/>
      <c r="N128" s="57" t="s">
        <v>59</v>
      </c>
      <c r="O128" s="57"/>
      <c r="P128" s="58"/>
      <c r="Q128" s="57" t="s">
        <v>59</v>
      </c>
      <c r="R128" s="94"/>
      <c r="S128" s="108">
        <f t="shared" si="43"/>
        <v>0.47222222222222221</v>
      </c>
      <c r="T128" s="109">
        <f t="shared" si="44"/>
        <v>11.333333333333332</v>
      </c>
      <c r="U128" s="78">
        <f t="shared" si="45"/>
        <v>0.52777777777777779</v>
      </c>
      <c r="V128" s="100">
        <f t="shared" si="46"/>
        <v>0</v>
      </c>
      <c r="W128" s="101">
        <f t="shared" si="47"/>
        <v>0.52777777777777779</v>
      </c>
      <c r="X128" s="92"/>
      <c r="Y128" s="155"/>
      <c r="Z128" s="26">
        <f>SUM(($J$13+C128)+($L$13-E127))</f>
        <v>0.39930555555555558</v>
      </c>
      <c r="AB128" s="27"/>
    </row>
    <row r="129" spans="1:28" x14ac:dyDescent="0.2">
      <c r="A129" s="2" t="s">
        <v>15</v>
      </c>
      <c r="B129" s="21" t="s">
        <v>79</v>
      </c>
      <c r="C129" s="172">
        <v>0.34027777777777779</v>
      </c>
      <c r="D129" s="127" t="s">
        <v>59</v>
      </c>
      <c r="E129" s="127">
        <v>0.88888888888888884</v>
      </c>
      <c r="F129" s="40">
        <f t="shared" si="42"/>
        <v>0.54861111111111105</v>
      </c>
      <c r="G129" s="152"/>
      <c r="H129" s="152" t="s">
        <v>59</v>
      </c>
      <c r="I129" s="153"/>
      <c r="J129" s="89"/>
      <c r="K129" s="89" t="s">
        <v>59</v>
      </c>
      <c r="L129" s="124"/>
      <c r="M129" s="183"/>
      <c r="N129" s="177" t="s">
        <v>59</v>
      </c>
      <c r="O129" s="177"/>
      <c r="P129" s="118"/>
      <c r="Q129" s="28" t="s">
        <v>59</v>
      </c>
      <c r="R129" s="94"/>
      <c r="S129" s="108">
        <f t="shared" si="43"/>
        <v>0.54861111111111105</v>
      </c>
      <c r="T129" s="109">
        <f t="shared" si="44"/>
        <v>13.166666666666664</v>
      </c>
      <c r="U129" s="78">
        <f t="shared" si="45"/>
        <v>0.45138888888888895</v>
      </c>
      <c r="V129" s="100">
        <f t="shared" si="46"/>
        <v>0</v>
      </c>
      <c r="W129" s="101">
        <f t="shared" si="47"/>
        <v>0.45138888888888895</v>
      </c>
      <c r="X129" s="92"/>
      <c r="Y129" s="155"/>
      <c r="Z129" s="26">
        <f>SUM(($J$13+C129)+($L$13-E128))</f>
        <v>0.5625</v>
      </c>
      <c r="AB129" s="27"/>
    </row>
    <row r="130" spans="1:28" ht="13.5" thickBot="1" x14ac:dyDescent="0.25">
      <c r="A130" s="2"/>
      <c r="B130" s="272" t="s">
        <v>135</v>
      </c>
      <c r="C130" s="205">
        <v>0.2048611111111111</v>
      </c>
      <c r="D130" s="206" t="s">
        <v>59</v>
      </c>
      <c r="E130" s="206">
        <v>0.4236111111111111</v>
      </c>
      <c r="F130" s="208">
        <f t="shared" si="42"/>
        <v>0.21875</v>
      </c>
      <c r="G130" s="206"/>
      <c r="H130" s="206" t="s">
        <v>59</v>
      </c>
      <c r="I130" s="209"/>
      <c r="J130" s="210"/>
      <c r="K130" s="210" t="s">
        <v>59</v>
      </c>
      <c r="L130" s="211"/>
      <c r="M130" s="212">
        <v>0.34375</v>
      </c>
      <c r="N130" s="210" t="s">
        <v>59</v>
      </c>
      <c r="O130" s="246">
        <v>0.40277777777777779</v>
      </c>
      <c r="P130" s="212"/>
      <c r="Q130" s="210" t="s">
        <v>59</v>
      </c>
      <c r="R130" s="103"/>
      <c r="S130" s="110">
        <f t="shared" si="43"/>
        <v>0.21875</v>
      </c>
      <c r="T130" s="213">
        <f t="shared" si="44"/>
        <v>3.833333333333333</v>
      </c>
      <c r="U130" s="214">
        <f t="shared" si="45"/>
        <v>0.78125</v>
      </c>
      <c r="V130" s="119">
        <f t="shared" si="46"/>
        <v>0</v>
      </c>
      <c r="W130" s="120">
        <f t="shared" si="47"/>
        <v>0.78125</v>
      </c>
      <c r="X130" s="92"/>
      <c r="Y130" s="155"/>
      <c r="Z130" s="61">
        <f>SUM(($J$13+C130)+($L$13-E116))</f>
        <v>0.3576388888888889</v>
      </c>
      <c r="AB130" s="27"/>
    </row>
    <row r="131" spans="1:28" x14ac:dyDescent="0.2">
      <c r="A131" s="2"/>
      <c r="B131" s="273" t="s">
        <v>135</v>
      </c>
      <c r="C131" s="220">
        <v>0.40277777777777779</v>
      </c>
      <c r="D131" s="188" t="s">
        <v>59</v>
      </c>
      <c r="E131" s="188">
        <v>0.90625</v>
      </c>
      <c r="F131" s="68">
        <f t="shared" si="42"/>
        <v>0.50347222222222221</v>
      </c>
      <c r="G131" s="67"/>
      <c r="H131" s="67" t="s">
        <v>59</v>
      </c>
      <c r="I131" s="69"/>
      <c r="J131" s="70"/>
      <c r="K131" s="70" t="s">
        <v>59</v>
      </c>
      <c r="L131" s="72"/>
      <c r="M131" s="71"/>
      <c r="N131" s="70" t="s">
        <v>59</v>
      </c>
      <c r="O131" s="70"/>
      <c r="P131" s="71"/>
      <c r="Q131" s="70" t="s">
        <v>59</v>
      </c>
      <c r="R131" s="104"/>
      <c r="S131" s="111">
        <f t="shared" si="43"/>
        <v>0.50347222222222221</v>
      </c>
      <c r="T131" s="112">
        <f t="shared" si="44"/>
        <v>12.083333333333332</v>
      </c>
      <c r="U131" s="88">
        <f t="shared" si="45"/>
        <v>0.49652777777777779</v>
      </c>
      <c r="V131" s="121">
        <f t="shared" si="46"/>
        <v>0</v>
      </c>
      <c r="W131" s="122">
        <f t="shared" si="47"/>
        <v>0.49652777777777779</v>
      </c>
      <c r="X131" s="92"/>
      <c r="Y131" s="155"/>
      <c r="Z131" s="62">
        <f>SUM(($J$13+C131)+($L$13-E125))</f>
        <v>1.4027777777777777</v>
      </c>
      <c r="AB131" s="27"/>
    </row>
    <row r="132" spans="1:28" x14ac:dyDescent="0.2">
      <c r="A132" s="2"/>
      <c r="B132" s="402" t="s">
        <v>93</v>
      </c>
      <c r="C132" s="159">
        <v>0.30555555555555558</v>
      </c>
      <c r="D132" s="54" t="s">
        <v>59</v>
      </c>
      <c r="E132" s="54">
        <v>0.86458333333333337</v>
      </c>
      <c r="F132" s="129">
        <f t="shared" si="42"/>
        <v>0.55902777777777779</v>
      </c>
      <c r="G132" s="127"/>
      <c r="H132" s="127" t="s">
        <v>59</v>
      </c>
      <c r="I132" s="130"/>
      <c r="J132" s="161"/>
      <c r="K132" s="161" t="s">
        <v>59</v>
      </c>
      <c r="L132" s="132"/>
      <c r="M132" s="183"/>
      <c r="N132" s="57" t="s">
        <v>59</v>
      </c>
      <c r="O132" s="57"/>
      <c r="P132" s="133"/>
      <c r="Q132" s="161" t="s">
        <v>59</v>
      </c>
      <c r="R132" s="94"/>
      <c r="S132" s="108">
        <f t="shared" si="43"/>
        <v>0.55902777777777779</v>
      </c>
      <c r="T132" s="109">
        <f t="shared" si="44"/>
        <v>13.416666666666668</v>
      </c>
      <c r="U132" s="78">
        <f t="shared" si="45"/>
        <v>0.44097222222222221</v>
      </c>
      <c r="V132" s="100">
        <f t="shared" si="46"/>
        <v>0</v>
      </c>
      <c r="W132" s="101">
        <f t="shared" si="47"/>
        <v>0.44097222222222221</v>
      </c>
      <c r="X132" s="92"/>
      <c r="Y132" s="155"/>
      <c r="Z132" s="26">
        <f>SUM(($J$13+C132)+($L$13-E128))</f>
        <v>0.52777777777777779</v>
      </c>
      <c r="AB132" s="27"/>
    </row>
    <row r="133" spans="1:28" x14ac:dyDescent="0.2">
      <c r="A133" s="2"/>
      <c r="B133" s="402" t="s">
        <v>94</v>
      </c>
      <c r="C133" s="159">
        <v>0.34027777777777779</v>
      </c>
      <c r="D133" s="54" t="s">
        <v>59</v>
      </c>
      <c r="E133" s="54">
        <v>0.88888888888888884</v>
      </c>
      <c r="F133" s="129">
        <f t="shared" si="42"/>
        <v>0.54861111111111105</v>
      </c>
      <c r="G133" s="127"/>
      <c r="H133" s="127" t="s">
        <v>59</v>
      </c>
      <c r="I133" s="130"/>
      <c r="J133" s="161"/>
      <c r="K133" s="161" t="s">
        <v>59</v>
      </c>
      <c r="L133" s="132"/>
      <c r="M133" s="183"/>
      <c r="N133" s="57" t="s">
        <v>59</v>
      </c>
      <c r="O133" s="57"/>
      <c r="P133" s="133"/>
      <c r="Q133" s="161" t="s">
        <v>59</v>
      </c>
      <c r="R133" s="94"/>
      <c r="S133" s="108">
        <f t="shared" si="43"/>
        <v>0.54861111111111105</v>
      </c>
      <c r="T133" s="109">
        <f t="shared" si="44"/>
        <v>13.166666666666664</v>
      </c>
      <c r="U133" s="78">
        <f t="shared" si="45"/>
        <v>0.45138888888888895</v>
      </c>
      <c r="V133" s="100">
        <f t="shared" si="46"/>
        <v>0</v>
      </c>
      <c r="W133" s="101">
        <f t="shared" si="47"/>
        <v>0.45138888888888895</v>
      </c>
      <c r="X133" s="92"/>
      <c r="Y133" s="155"/>
      <c r="Z133" s="26">
        <f>SUM(($J$13+C133)+($L$13-E132))</f>
        <v>0.47569444444444442</v>
      </c>
      <c r="AB133" s="27"/>
    </row>
    <row r="134" spans="1:28" ht="13.5" thickBot="1" x14ac:dyDescent="0.25">
      <c r="A134" s="2"/>
      <c r="B134" s="272" t="s">
        <v>111</v>
      </c>
      <c r="C134" s="205">
        <v>0.2048611111111111</v>
      </c>
      <c r="D134" s="206" t="s">
        <v>59</v>
      </c>
      <c r="E134" s="206">
        <v>0.4236111111111111</v>
      </c>
      <c r="F134" s="208">
        <f t="shared" si="42"/>
        <v>0.21875</v>
      </c>
      <c r="G134" s="206"/>
      <c r="H134" s="206" t="s">
        <v>59</v>
      </c>
      <c r="I134" s="209"/>
      <c r="J134" s="210"/>
      <c r="K134" s="210" t="s">
        <v>59</v>
      </c>
      <c r="L134" s="211"/>
      <c r="M134" s="212">
        <v>0.34375</v>
      </c>
      <c r="N134" s="210" t="s">
        <v>59</v>
      </c>
      <c r="O134" s="246">
        <v>0.40277777777777779</v>
      </c>
      <c r="P134" s="212"/>
      <c r="Q134" s="210" t="s">
        <v>59</v>
      </c>
      <c r="R134" s="103"/>
      <c r="S134" s="110">
        <f t="shared" si="43"/>
        <v>0.21875</v>
      </c>
      <c r="T134" s="213">
        <f t="shared" si="44"/>
        <v>3.833333333333333</v>
      </c>
      <c r="U134" s="214">
        <f t="shared" si="45"/>
        <v>0.78125</v>
      </c>
      <c r="V134" s="119">
        <f t="shared" si="46"/>
        <v>0</v>
      </c>
      <c r="W134" s="120">
        <f t="shared" si="47"/>
        <v>0.78125</v>
      </c>
      <c r="X134" s="92"/>
      <c r="Y134" s="155"/>
      <c r="Z134" s="61">
        <f>SUM(($J$13+C134)+($L$13-E133))</f>
        <v>0.31597222222222227</v>
      </c>
      <c r="AB134" s="27"/>
    </row>
    <row r="135" spans="1:28" x14ac:dyDescent="0.2">
      <c r="A135" s="2"/>
      <c r="B135" s="273" t="s">
        <v>111</v>
      </c>
      <c r="C135" s="220">
        <v>0.40277777777777779</v>
      </c>
      <c r="D135" s="188" t="s">
        <v>59</v>
      </c>
      <c r="E135" s="188">
        <v>0.90625</v>
      </c>
      <c r="F135" s="68">
        <f t="shared" si="42"/>
        <v>0.50347222222222221</v>
      </c>
      <c r="G135" s="67"/>
      <c r="H135" s="67" t="s">
        <v>59</v>
      </c>
      <c r="I135" s="69"/>
      <c r="J135" s="70"/>
      <c r="K135" s="70" t="s">
        <v>59</v>
      </c>
      <c r="L135" s="72"/>
      <c r="M135" s="71"/>
      <c r="N135" s="70" t="s">
        <v>59</v>
      </c>
      <c r="O135" s="70"/>
      <c r="P135" s="71"/>
      <c r="Q135" s="70" t="s">
        <v>59</v>
      </c>
      <c r="R135" s="104"/>
      <c r="S135" s="111">
        <f t="shared" si="43"/>
        <v>0.50347222222222221</v>
      </c>
      <c r="T135" s="112">
        <f t="shared" si="44"/>
        <v>12.083333333333332</v>
      </c>
      <c r="U135" s="88">
        <f t="shared" si="45"/>
        <v>0.49652777777777779</v>
      </c>
      <c r="V135" s="121">
        <f t="shared" si="46"/>
        <v>0</v>
      </c>
      <c r="W135" s="122">
        <f t="shared" si="47"/>
        <v>0.49652777777777779</v>
      </c>
      <c r="X135" s="92"/>
      <c r="Y135" s="155"/>
      <c r="Z135" s="62">
        <f>SUM(($J$13+C135)+($L$13-E125))</f>
        <v>1.4027777777777777</v>
      </c>
      <c r="AB135" s="27"/>
    </row>
    <row r="136" spans="1:28" x14ac:dyDescent="0.2">
      <c r="A136" s="2"/>
      <c r="B136" s="402" t="s">
        <v>169</v>
      </c>
      <c r="C136" s="159">
        <v>0.43055555555555558</v>
      </c>
      <c r="D136" s="54" t="s">
        <v>59</v>
      </c>
      <c r="E136" s="54">
        <v>0.85069444444444442</v>
      </c>
      <c r="F136" s="129">
        <f t="shared" si="42"/>
        <v>0.42013888888888884</v>
      </c>
      <c r="G136" s="127"/>
      <c r="H136" s="127" t="s">
        <v>59</v>
      </c>
      <c r="I136" s="130"/>
      <c r="J136" s="161"/>
      <c r="K136" s="161" t="s">
        <v>59</v>
      </c>
      <c r="L136" s="132"/>
      <c r="M136" s="183"/>
      <c r="N136" s="57" t="s">
        <v>59</v>
      </c>
      <c r="O136" s="57"/>
      <c r="P136" s="133"/>
      <c r="Q136" s="161" t="s">
        <v>59</v>
      </c>
      <c r="R136" s="94"/>
      <c r="S136" s="108">
        <f t="shared" si="43"/>
        <v>0.42013888888888884</v>
      </c>
      <c r="T136" s="109">
        <f t="shared" si="44"/>
        <v>10.083333333333332</v>
      </c>
      <c r="U136" s="78">
        <f t="shared" si="45"/>
        <v>0.57986111111111116</v>
      </c>
      <c r="V136" s="100">
        <f t="shared" si="46"/>
        <v>0</v>
      </c>
      <c r="W136" s="101">
        <f t="shared" si="47"/>
        <v>0.57986111111111116</v>
      </c>
      <c r="X136" s="92"/>
      <c r="Y136" s="155"/>
      <c r="Z136" s="26">
        <f>SUM(($J$13+C136)+($L$13-E122))</f>
        <v>0.52430555555555558</v>
      </c>
      <c r="AB136" s="27"/>
    </row>
    <row r="137" spans="1:28" x14ac:dyDescent="0.2">
      <c r="A137" s="2"/>
      <c r="B137" s="162" t="s">
        <v>170</v>
      </c>
      <c r="C137" s="397">
        <v>0.34027777777777779</v>
      </c>
      <c r="D137" s="163" t="s">
        <v>59</v>
      </c>
      <c r="E137" s="163">
        <v>0.4236111111111111</v>
      </c>
      <c r="F137" s="165">
        <f t="shared" si="42"/>
        <v>8.3333333333333315E-2</v>
      </c>
      <c r="G137" s="163"/>
      <c r="H137" s="163" t="s">
        <v>59</v>
      </c>
      <c r="I137" s="166"/>
      <c r="J137" s="167"/>
      <c r="K137" s="167" t="s">
        <v>59</v>
      </c>
      <c r="L137" s="168"/>
      <c r="M137" s="268"/>
      <c r="N137" s="269" t="s">
        <v>59</v>
      </c>
      <c r="O137" s="269"/>
      <c r="P137" s="169"/>
      <c r="Q137" s="167" t="s">
        <v>59</v>
      </c>
      <c r="R137" s="94"/>
      <c r="S137" s="108">
        <f t="shared" si="43"/>
        <v>8.3333333333333315E-2</v>
      </c>
      <c r="T137" s="170">
        <f t="shared" si="44"/>
        <v>1.9999999999999996</v>
      </c>
      <c r="U137" s="171">
        <f t="shared" si="45"/>
        <v>0.91666666666666663</v>
      </c>
      <c r="V137" s="100">
        <f t="shared" si="46"/>
        <v>0</v>
      </c>
      <c r="W137" s="101">
        <f t="shared" si="47"/>
        <v>0.91666666666666663</v>
      </c>
      <c r="X137" s="92"/>
      <c r="Y137" s="155"/>
      <c r="Z137" s="138">
        <f>SUM(($J$13+C137)+($L$13-E136))</f>
        <v>0.48958333333333337</v>
      </c>
      <c r="AB137" s="27"/>
    </row>
    <row r="138" spans="1:28" ht="13.5" thickBot="1" x14ac:dyDescent="0.25">
      <c r="A138" s="2"/>
      <c r="B138" s="272" t="s">
        <v>171</v>
      </c>
      <c r="C138" s="393">
        <v>0.2638888888888889</v>
      </c>
      <c r="D138" s="206" t="s">
        <v>59</v>
      </c>
      <c r="E138" s="206">
        <v>0.4236111111111111</v>
      </c>
      <c r="F138" s="208">
        <f t="shared" si="42"/>
        <v>0.15972222222222221</v>
      </c>
      <c r="G138" s="206"/>
      <c r="H138" s="206" t="s">
        <v>59</v>
      </c>
      <c r="I138" s="209"/>
      <c r="J138" s="210"/>
      <c r="K138" s="210" t="s">
        <v>59</v>
      </c>
      <c r="L138" s="211"/>
      <c r="M138" s="403"/>
      <c r="N138" s="246" t="s">
        <v>59</v>
      </c>
      <c r="O138" s="246"/>
      <c r="P138" s="212"/>
      <c r="Q138" s="210" t="s">
        <v>59</v>
      </c>
      <c r="R138" s="103"/>
      <c r="S138" s="110">
        <f t="shared" si="43"/>
        <v>0.15972222222222221</v>
      </c>
      <c r="T138" s="213">
        <f t="shared" si="44"/>
        <v>3.833333333333333</v>
      </c>
      <c r="U138" s="214">
        <f t="shared" si="45"/>
        <v>0.84027777777777768</v>
      </c>
      <c r="V138" s="119">
        <f t="shared" si="46"/>
        <v>0</v>
      </c>
      <c r="W138" s="120">
        <f t="shared" si="47"/>
        <v>0.84027777777777768</v>
      </c>
      <c r="X138" s="92"/>
      <c r="Y138" s="155"/>
      <c r="Z138" s="215">
        <f>SUM(($J$13+C138)+($L$13-E136))</f>
        <v>0.41319444444444448</v>
      </c>
      <c r="AB138" s="27"/>
    </row>
    <row r="139" spans="1:28" x14ac:dyDescent="0.2">
      <c r="A139" s="2"/>
      <c r="B139" s="273" t="s">
        <v>112</v>
      </c>
      <c r="C139" s="220">
        <v>0.40277777777777779</v>
      </c>
      <c r="D139" s="188" t="s">
        <v>59</v>
      </c>
      <c r="E139" s="188">
        <v>0.90625</v>
      </c>
      <c r="F139" s="68">
        <f t="shared" si="42"/>
        <v>0.50347222222222221</v>
      </c>
      <c r="G139" s="67"/>
      <c r="H139" s="67" t="s">
        <v>59</v>
      </c>
      <c r="I139" s="69"/>
      <c r="J139" s="70"/>
      <c r="K139" s="70" t="s">
        <v>59</v>
      </c>
      <c r="L139" s="72"/>
      <c r="M139" s="202"/>
      <c r="N139" s="199" t="s">
        <v>59</v>
      </c>
      <c r="O139" s="199"/>
      <c r="P139" s="71"/>
      <c r="Q139" s="70" t="s">
        <v>59</v>
      </c>
      <c r="R139" s="104"/>
      <c r="S139" s="111">
        <f t="shared" si="43"/>
        <v>0.50347222222222221</v>
      </c>
      <c r="T139" s="112">
        <f t="shared" si="44"/>
        <v>12.083333333333332</v>
      </c>
      <c r="U139" s="88">
        <f t="shared" si="45"/>
        <v>0.49652777777777779</v>
      </c>
      <c r="V139" s="121">
        <f t="shared" si="46"/>
        <v>0</v>
      </c>
      <c r="W139" s="122">
        <f t="shared" si="47"/>
        <v>0.49652777777777779</v>
      </c>
      <c r="X139" s="92"/>
      <c r="Y139" s="155"/>
      <c r="Z139" s="62">
        <f>SUM(($J$13+C139)+($L$13-E125))</f>
        <v>1.4027777777777777</v>
      </c>
      <c r="AB139" s="27"/>
    </row>
    <row r="140" spans="1:28" x14ac:dyDescent="0.2">
      <c r="A140" s="2" t="s">
        <v>15</v>
      </c>
      <c r="B140" s="21" t="s">
        <v>84</v>
      </c>
      <c r="C140" s="172">
        <v>0.34027777777777779</v>
      </c>
      <c r="D140" s="127" t="s">
        <v>59</v>
      </c>
      <c r="E140" s="127">
        <v>0.875</v>
      </c>
      <c r="F140" s="40">
        <f t="shared" si="42"/>
        <v>0.53472222222222221</v>
      </c>
      <c r="G140" s="152"/>
      <c r="H140" s="152" t="s">
        <v>59</v>
      </c>
      <c r="I140" s="153"/>
      <c r="J140" s="89"/>
      <c r="K140" s="89" t="s">
        <v>59</v>
      </c>
      <c r="L140" s="124"/>
      <c r="M140" s="183"/>
      <c r="N140" s="177" t="s">
        <v>59</v>
      </c>
      <c r="O140" s="177"/>
      <c r="P140" s="118"/>
      <c r="Q140" s="28" t="s">
        <v>59</v>
      </c>
      <c r="R140" s="94"/>
      <c r="S140" s="108">
        <f t="shared" si="43"/>
        <v>0.53472222222222221</v>
      </c>
      <c r="T140" s="109">
        <f t="shared" si="44"/>
        <v>12.833333333333332</v>
      </c>
      <c r="U140" s="78">
        <f t="shared" si="45"/>
        <v>0.46527777777777779</v>
      </c>
      <c r="V140" s="100">
        <f t="shared" si="46"/>
        <v>0</v>
      </c>
      <c r="W140" s="101">
        <f t="shared" si="47"/>
        <v>0.46527777777777779</v>
      </c>
      <c r="X140" s="92"/>
      <c r="Y140" s="155"/>
      <c r="Z140" s="26">
        <f>SUM(($J$13+C140)+($L$13-E139))</f>
        <v>0.43402777777777779</v>
      </c>
      <c r="AB140" s="27"/>
    </row>
    <row r="141" spans="1:28" x14ac:dyDescent="0.2">
      <c r="C141" s="200" t="s">
        <v>172</v>
      </c>
      <c r="D141" s="200"/>
      <c r="E141" s="200"/>
      <c r="F141" s="200"/>
      <c r="G141" s="200"/>
    </row>
    <row r="142" spans="1:28" x14ac:dyDescent="0.2">
      <c r="C142" s="200" t="s">
        <v>173</v>
      </c>
      <c r="D142" s="200"/>
      <c r="E142" s="200"/>
      <c r="F142" s="200"/>
      <c r="G142" s="200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  <rowBreaks count="2" manualBreakCount="2">
    <brk id="42" max="27" man="1"/>
    <brk id="81" max="2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D3EA-2B5B-4D07-8D92-294148F23413}">
  <sheetPr>
    <pageSetUpPr fitToPage="1"/>
  </sheetPr>
  <dimension ref="A1:AB143"/>
  <sheetViews>
    <sheetView topLeftCell="A109" zoomScaleNormal="100" zoomScaleSheetLayoutView="85" workbookViewId="0">
      <selection activeCell="AK36" sqref="AK36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283" customWidth="1"/>
  </cols>
  <sheetData>
    <row r="1" spans="1:28" x14ac:dyDescent="0.2">
      <c r="A1" s="2"/>
      <c r="B1" s="2"/>
      <c r="C1" s="2"/>
      <c r="D1" s="2"/>
      <c r="E1" s="2"/>
      <c r="F1" s="2"/>
      <c r="G1" s="320"/>
      <c r="H1" s="320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321"/>
      <c r="K2" s="321"/>
      <c r="L2" s="321" t="s">
        <v>16</v>
      </c>
      <c r="M2" s="321"/>
      <c r="N2" s="3"/>
      <c r="O2" s="3"/>
      <c r="P2" s="3"/>
      <c r="Q2" s="3"/>
      <c r="R2" s="3"/>
      <c r="S2" s="3"/>
      <c r="T2" s="321" t="s">
        <v>17</v>
      </c>
      <c r="U2" s="3"/>
      <c r="V2" s="2"/>
      <c r="W2" s="2"/>
      <c r="X2" s="322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321"/>
      <c r="H3" s="3"/>
      <c r="I3" s="3"/>
      <c r="J3" s="321"/>
      <c r="K3" s="321"/>
      <c r="L3" s="324" t="s">
        <v>19</v>
      </c>
      <c r="M3" s="3"/>
      <c r="N3" s="321"/>
      <c r="O3" s="321"/>
      <c r="P3" s="3"/>
      <c r="Q3" s="3"/>
      <c r="R3" s="3"/>
      <c r="S3" s="3"/>
      <c r="T3" s="3"/>
      <c r="U3" s="3"/>
      <c r="V3" s="2"/>
      <c r="W3" s="3"/>
      <c r="X3" s="3"/>
      <c r="Y3" s="325"/>
      <c r="Z3" s="326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321"/>
      <c r="O4" s="3"/>
      <c r="P4" s="3"/>
      <c r="Q4" s="3"/>
      <c r="R4" s="3"/>
      <c r="S4" s="3"/>
      <c r="T4" s="3"/>
      <c r="U4" s="3"/>
      <c r="V4" s="3"/>
      <c r="W4" s="3"/>
      <c r="X4" s="3"/>
      <c r="Y4" s="325"/>
      <c r="Z4" s="3"/>
    </row>
    <row r="5" spans="1:28" x14ac:dyDescent="0.2">
      <c r="A5" s="2"/>
      <c r="B5" s="327" t="s">
        <v>20</v>
      </c>
      <c r="C5" s="274"/>
      <c r="D5" s="274"/>
      <c r="E5" s="328" t="s">
        <v>69</v>
      </c>
      <c r="F5" s="328" t="s">
        <v>180</v>
      </c>
      <c r="G5" s="274"/>
      <c r="H5" s="2"/>
      <c r="I5" s="2"/>
      <c r="J5" s="2"/>
      <c r="K5" s="2"/>
      <c r="L5" s="327" t="s">
        <v>181</v>
      </c>
      <c r="M5" s="274"/>
      <c r="N5" s="274"/>
      <c r="O5" s="329" t="s">
        <v>182</v>
      </c>
      <c r="P5" s="3"/>
      <c r="Q5" s="2"/>
      <c r="R5" s="327" t="s">
        <v>25</v>
      </c>
      <c r="S5" s="328"/>
      <c r="T5" s="330" t="s">
        <v>183</v>
      </c>
      <c r="U5" s="2"/>
      <c r="V5" s="327" t="s">
        <v>27</v>
      </c>
      <c r="W5" s="328"/>
      <c r="X5" s="331"/>
      <c r="Y5" s="274"/>
      <c r="Z5" s="330" t="s">
        <v>28</v>
      </c>
    </row>
    <row r="6" spans="1:28" ht="13.5" thickBot="1" x14ac:dyDescent="0.25">
      <c r="A6" s="2"/>
      <c r="B6" s="2"/>
      <c r="C6" s="2"/>
      <c r="D6" s="2"/>
      <c r="E6" s="332"/>
      <c r="F6" s="2"/>
      <c r="G6" s="2"/>
      <c r="H6" s="33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33"/>
      <c r="W6" s="333"/>
      <c r="X6" s="333"/>
      <c r="Y6" s="333"/>
      <c r="Z6" s="333"/>
    </row>
    <row r="7" spans="1:28" ht="13.5" thickBot="1" x14ac:dyDescent="0.25">
      <c r="A7" s="2"/>
      <c r="B7" s="332" t="s">
        <v>29</v>
      </c>
      <c r="C7" s="2"/>
      <c r="D7" s="2"/>
      <c r="E7" s="323" t="str">
        <f>[2]Norrskär!E7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334" t="s">
        <v>31</v>
      </c>
      <c r="P7" s="335"/>
      <c r="Q7" s="335"/>
      <c r="R7" s="335"/>
      <c r="S7" s="335"/>
      <c r="T7" s="335"/>
      <c r="U7" s="335"/>
      <c r="V7" s="335"/>
      <c r="W7" s="335"/>
      <c r="X7" s="335"/>
      <c r="Y7" s="336"/>
      <c r="Z7" s="337"/>
    </row>
    <row r="8" spans="1:28" x14ac:dyDescent="0.2">
      <c r="A8" s="3"/>
      <c r="B8" s="2"/>
      <c r="C8" s="2"/>
      <c r="D8" s="2"/>
      <c r="E8" s="332"/>
      <c r="F8" s="2"/>
      <c r="G8" s="2"/>
      <c r="H8" s="2"/>
      <c r="I8" s="2"/>
      <c r="J8" s="2"/>
      <c r="K8" s="2"/>
      <c r="L8" s="2"/>
      <c r="M8" s="2"/>
      <c r="N8" s="2"/>
      <c r="O8" s="338" t="s">
        <v>32</v>
      </c>
      <c r="P8" s="2"/>
      <c r="Q8" s="2"/>
      <c r="R8" s="2"/>
      <c r="S8" s="2"/>
      <c r="T8" s="2"/>
      <c r="U8" s="2"/>
      <c r="V8" s="2"/>
      <c r="W8" s="2"/>
      <c r="X8" s="2"/>
      <c r="Y8" s="339"/>
      <c r="Z8" s="340"/>
      <c r="AB8" s="341" t="s">
        <v>33</v>
      </c>
    </row>
    <row r="9" spans="1:28" x14ac:dyDescent="0.2">
      <c r="A9" s="2"/>
      <c r="B9" s="332" t="s">
        <v>34</v>
      </c>
      <c r="C9" s="2"/>
      <c r="D9" s="2"/>
      <c r="E9" s="332" t="s">
        <v>165</v>
      </c>
      <c r="F9" s="2"/>
      <c r="G9" s="2"/>
      <c r="H9" s="2"/>
      <c r="I9" s="2"/>
      <c r="J9" s="2"/>
      <c r="K9" s="2"/>
      <c r="L9" s="2"/>
      <c r="M9" s="2"/>
      <c r="N9" s="2"/>
      <c r="O9" s="338" t="s">
        <v>36</v>
      </c>
      <c r="P9" s="2"/>
      <c r="Q9" s="2"/>
      <c r="R9" s="2"/>
      <c r="S9" s="2"/>
      <c r="T9" s="2"/>
      <c r="U9" s="2"/>
      <c r="V9" s="2"/>
      <c r="W9" s="2"/>
      <c r="X9" s="2"/>
      <c r="Y9" s="339"/>
      <c r="Z9" s="340"/>
      <c r="AB9" s="342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32" t="s">
        <v>38</v>
      </c>
      <c r="P10" s="433"/>
      <c r="Q10" s="423"/>
      <c r="R10" s="423"/>
      <c r="S10" s="433"/>
      <c r="T10" s="433"/>
      <c r="U10" s="433"/>
      <c r="V10" s="433"/>
      <c r="W10" s="434"/>
      <c r="X10" s="433"/>
      <c r="Y10" s="435"/>
      <c r="Z10" s="436"/>
      <c r="AB10" s="437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282" t="s">
        <v>166</v>
      </c>
      <c r="D12" s="2"/>
      <c r="E12" s="2"/>
      <c r="F12" s="2"/>
      <c r="G12" s="2"/>
      <c r="H12" s="2"/>
      <c r="I12" s="2"/>
      <c r="J12" s="2"/>
      <c r="K12" s="2"/>
      <c r="L12" s="2"/>
      <c r="M12" s="34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343">
        <v>0</v>
      </c>
      <c r="K13" s="2"/>
      <c r="L13" s="343">
        <v>1</v>
      </c>
      <c r="M13" s="34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344"/>
      <c r="C14" s="345"/>
      <c r="D14" s="346"/>
      <c r="E14" s="347" t="s">
        <v>40</v>
      </c>
      <c r="F14" s="348"/>
      <c r="G14" s="349"/>
      <c r="H14" s="350" t="s">
        <v>41</v>
      </c>
      <c r="I14" s="348"/>
      <c r="J14" s="351"/>
      <c r="K14" s="351" t="s">
        <v>42</v>
      </c>
      <c r="L14" s="352"/>
      <c r="M14" s="353"/>
      <c r="N14" s="351" t="s">
        <v>42</v>
      </c>
      <c r="O14" s="351"/>
      <c r="P14" s="353"/>
      <c r="Q14" s="351" t="s">
        <v>43</v>
      </c>
      <c r="R14" s="351"/>
      <c r="S14" s="354" t="s">
        <v>44</v>
      </c>
      <c r="T14" s="355" t="s">
        <v>45</v>
      </c>
      <c r="U14" s="345"/>
      <c r="V14" s="347" t="s">
        <v>46</v>
      </c>
      <c r="W14" s="355"/>
      <c r="X14" s="324"/>
      <c r="Y14" s="324"/>
      <c r="Z14" s="356" t="s">
        <v>47</v>
      </c>
      <c r="AB14" s="357" t="s">
        <v>33</v>
      </c>
    </row>
    <row r="15" spans="1:28" ht="13.5" thickBot="1" x14ac:dyDescent="0.25">
      <c r="A15" s="2"/>
      <c r="B15" s="358" t="s">
        <v>48</v>
      </c>
      <c r="C15" s="315"/>
      <c r="D15" s="359" t="s">
        <v>49</v>
      </c>
      <c r="E15" s="164"/>
      <c r="F15" s="360" t="s">
        <v>50</v>
      </c>
      <c r="G15" s="361" t="s">
        <v>51</v>
      </c>
      <c r="H15" s="361"/>
      <c r="I15" s="362" t="s">
        <v>51</v>
      </c>
      <c r="J15" s="363" t="s">
        <v>51</v>
      </c>
      <c r="K15" s="364"/>
      <c r="L15" s="364" t="s">
        <v>51</v>
      </c>
      <c r="M15" s="363" t="s">
        <v>51</v>
      </c>
      <c r="N15" s="364"/>
      <c r="O15" s="364" t="s">
        <v>51</v>
      </c>
      <c r="P15" s="363" t="s">
        <v>51</v>
      </c>
      <c r="Q15" s="364"/>
      <c r="R15" s="365" t="s">
        <v>51</v>
      </c>
      <c r="S15" s="358" t="s">
        <v>52</v>
      </c>
      <c r="T15" s="366" t="s">
        <v>53</v>
      </c>
      <c r="U15" s="366" t="s">
        <v>54</v>
      </c>
      <c r="V15" s="366" t="s">
        <v>55</v>
      </c>
      <c r="W15" s="366" t="s">
        <v>56</v>
      </c>
      <c r="X15" s="367"/>
      <c r="Y15" s="368"/>
      <c r="Z15" s="438" t="s">
        <v>57</v>
      </c>
      <c r="AB15" s="369"/>
    </row>
    <row r="16" spans="1:28" x14ac:dyDescent="0.2">
      <c r="A16" s="2"/>
      <c r="B16" s="370" t="s">
        <v>58</v>
      </c>
      <c r="C16" s="371">
        <v>0.22916666666666699</v>
      </c>
      <c r="D16" s="317" t="s">
        <v>59</v>
      </c>
      <c r="E16" s="317">
        <v>0.84027777777777779</v>
      </c>
      <c r="F16" s="316">
        <f t="shared" ref="F16:F23" si="0">(E16-C16)</f>
        <v>0.61111111111111083</v>
      </c>
      <c r="G16" s="317">
        <v>0.57291666666666696</v>
      </c>
      <c r="H16" s="317" t="s">
        <v>59</v>
      </c>
      <c r="I16" s="319">
        <v>0.64930555555555602</v>
      </c>
      <c r="J16" s="372"/>
      <c r="K16" s="372" t="s">
        <v>59</v>
      </c>
      <c r="L16" s="289"/>
      <c r="M16" s="290"/>
      <c r="N16" s="372" t="s">
        <v>59</v>
      </c>
      <c r="O16" s="372"/>
      <c r="P16" s="373"/>
      <c r="Q16" s="372" t="s">
        <v>59</v>
      </c>
      <c r="R16" s="289"/>
      <c r="S16" s="284">
        <f t="shared" ref="S16:S23" si="1">(F16-((I16-G16)))</f>
        <v>0.53472222222222177</v>
      </c>
      <c r="T16" s="291">
        <f t="shared" ref="T16:T23" si="2">(F16-((I16-G16)+(L16-J16)+(O16-M16)+(R16-P16)))*24</f>
        <v>12.833333333333321</v>
      </c>
      <c r="U16" s="319">
        <f t="shared" ref="U16:U23" si="3">(($J$13+C16)+($L$13-E16))</f>
        <v>0.38888888888888917</v>
      </c>
      <c r="V16" s="101">
        <f t="shared" ref="V16:V23" si="4">(I16-G16)</f>
        <v>7.6388888888889062E-2</v>
      </c>
      <c r="W16" s="101">
        <f t="shared" ref="W16:W23" si="5">(V16+U16)</f>
        <v>0.46527777777777823</v>
      </c>
      <c r="X16" s="92"/>
      <c r="Y16" s="128"/>
      <c r="Z16" s="293">
        <f>SUM(($J$13+C16)+($L$13-E23))</f>
        <v>0.35416666666666696</v>
      </c>
      <c r="AB16" s="294"/>
    </row>
    <row r="17" spans="1:28" x14ac:dyDescent="0.2">
      <c r="A17" s="2"/>
      <c r="B17" s="101" t="s">
        <v>60</v>
      </c>
      <c r="C17" s="315">
        <v>0.22916666666666699</v>
      </c>
      <c r="D17" s="285" t="s">
        <v>59</v>
      </c>
      <c r="E17" s="285">
        <v>0.87152777777777801</v>
      </c>
      <c r="F17" s="286">
        <f t="shared" si="0"/>
        <v>0.64236111111111105</v>
      </c>
      <c r="G17" s="285">
        <v>0.54513888888888895</v>
      </c>
      <c r="H17" s="285" t="s">
        <v>59</v>
      </c>
      <c r="I17" s="287">
        <v>0.63194444444444398</v>
      </c>
      <c r="J17" s="288"/>
      <c r="K17" s="288" t="s">
        <v>59</v>
      </c>
      <c r="L17" s="289"/>
      <c r="M17" s="290"/>
      <c r="N17" s="288" t="s">
        <v>59</v>
      </c>
      <c r="O17" s="288"/>
      <c r="P17" s="290"/>
      <c r="Q17" s="288" t="s">
        <v>59</v>
      </c>
      <c r="R17" s="289"/>
      <c r="S17" s="284">
        <f t="shared" si="1"/>
        <v>0.55555555555555602</v>
      </c>
      <c r="T17" s="291">
        <f t="shared" si="2"/>
        <v>13.333333333333345</v>
      </c>
      <c r="U17" s="319">
        <f t="shared" si="3"/>
        <v>0.35763888888888895</v>
      </c>
      <c r="V17" s="101">
        <f t="shared" si="4"/>
        <v>8.6805555555555025E-2</v>
      </c>
      <c r="W17" s="101">
        <f t="shared" si="5"/>
        <v>0.44444444444444398</v>
      </c>
      <c r="X17" s="92"/>
      <c r="Y17" s="128"/>
      <c r="Z17" s="293">
        <f>SUM(($J$13+C17)+($L$13-E16))</f>
        <v>0.38888888888888917</v>
      </c>
      <c r="AB17" s="294"/>
    </row>
    <row r="18" spans="1:28" x14ac:dyDescent="0.2">
      <c r="A18" s="2" t="s">
        <v>15</v>
      </c>
      <c r="B18" s="101" t="s">
        <v>61</v>
      </c>
      <c r="C18" s="371">
        <v>0.21875</v>
      </c>
      <c r="D18" s="317" t="s">
        <v>59</v>
      </c>
      <c r="E18" s="128">
        <v>0.89583333333333304</v>
      </c>
      <c r="F18" s="316">
        <f t="shared" si="0"/>
        <v>0.67708333333333304</v>
      </c>
      <c r="G18" s="317">
        <v>0.55208333333333304</v>
      </c>
      <c r="H18" s="317" t="s">
        <v>59</v>
      </c>
      <c r="I18" s="319">
        <v>0.64583333333333304</v>
      </c>
      <c r="J18" s="288">
        <v>0.34027777777777801</v>
      </c>
      <c r="K18" s="288" t="s">
        <v>59</v>
      </c>
      <c r="L18" s="289">
        <v>0.38194444444444398</v>
      </c>
      <c r="M18" s="290"/>
      <c r="N18" s="288" t="s">
        <v>59</v>
      </c>
      <c r="O18" s="288"/>
      <c r="P18" s="290"/>
      <c r="Q18" s="288" t="s">
        <v>59</v>
      </c>
      <c r="R18" s="289"/>
      <c r="S18" s="284">
        <f t="shared" si="1"/>
        <v>0.58333333333333304</v>
      </c>
      <c r="T18" s="291">
        <f t="shared" si="2"/>
        <v>13.000000000000011</v>
      </c>
      <c r="U18" s="319">
        <f t="shared" si="3"/>
        <v>0.32291666666666696</v>
      </c>
      <c r="V18" s="101">
        <f t="shared" si="4"/>
        <v>9.375E-2</v>
      </c>
      <c r="W18" s="101">
        <f t="shared" si="5"/>
        <v>0.41666666666666696</v>
      </c>
      <c r="X18" s="92"/>
      <c r="Y18" s="128"/>
      <c r="Z18" s="293">
        <f>SUM(($J$13+C18)+($L$13-E17))</f>
        <v>0.34722222222222199</v>
      </c>
      <c r="AB18" s="294"/>
    </row>
    <row r="19" spans="1:28" x14ac:dyDescent="0.2">
      <c r="A19" s="2"/>
      <c r="B19" s="101" t="s">
        <v>62</v>
      </c>
      <c r="C19" s="315">
        <v>0.22916666666666699</v>
      </c>
      <c r="D19" s="285" t="s">
        <v>59</v>
      </c>
      <c r="E19" s="285">
        <v>0.87152777777777801</v>
      </c>
      <c r="F19" s="316">
        <f t="shared" si="0"/>
        <v>0.64236111111111105</v>
      </c>
      <c r="G19" s="317">
        <v>0.54513888888888895</v>
      </c>
      <c r="H19" s="317" t="s">
        <v>59</v>
      </c>
      <c r="I19" s="318">
        <v>0.63194444444444398</v>
      </c>
      <c r="J19" s="288"/>
      <c r="K19" s="288" t="s">
        <v>59</v>
      </c>
      <c r="L19" s="289"/>
      <c r="M19" s="290"/>
      <c r="N19" s="288" t="s">
        <v>59</v>
      </c>
      <c r="O19" s="288"/>
      <c r="P19" s="290"/>
      <c r="Q19" s="288" t="s">
        <v>59</v>
      </c>
      <c r="R19" s="289"/>
      <c r="S19" s="284">
        <f t="shared" si="1"/>
        <v>0.55555555555555602</v>
      </c>
      <c r="T19" s="291">
        <f t="shared" si="2"/>
        <v>13.333333333333345</v>
      </c>
      <c r="U19" s="319">
        <f t="shared" si="3"/>
        <v>0.35763888888888895</v>
      </c>
      <c r="V19" s="101">
        <f t="shared" si="4"/>
        <v>8.6805555555555025E-2</v>
      </c>
      <c r="W19" s="101">
        <f t="shared" si="5"/>
        <v>0.44444444444444398</v>
      </c>
      <c r="X19" s="92"/>
      <c r="Y19" s="128"/>
      <c r="Z19" s="293">
        <f>SUM(($J$13+C19)+($L$13-E18))</f>
        <v>0.33333333333333393</v>
      </c>
      <c r="AB19" s="294"/>
    </row>
    <row r="20" spans="1:28" ht="13.5" thickBot="1" x14ac:dyDescent="0.25">
      <c r="A20" s="2"/>
      <c r="B20" s="120" t="s">
        <v>63</v>
      </c>
      <c r="C20" s="439">
        <v>0.21875</v>
      </c>
      <c r="D20" s="440" t="s">
        <v>59</v>
      </c>
      <c r="E20" s="440">
        <v>0.60763888888888895</v>
      </c>
      <c r="F20" s="295">
        <f t="shared" si="0"/>
        <v>0.38888888888888895</v>
      </c>
      <c r="G20" s="296"/>
      <c r="H20" s="296" t="s">
        <v>59</v>
      </c>
      <c r="I20" s="297"/>
      <c r="J20" s="298"/>
      <c r="K20" s="298" t="s">
        <v>59</v>
      </c>
      <c r="L20" s="299"/>
      <c r="M20" s="300"/>
      <c r="N20" s="298" t="s">
        <v>59</v>
      </c>
      <c r="O20" s="298"/>
      <c r="P20" s="300"/>
      <c r="Q20" s="298" t="s">
        <v>59</v>
      </c>
      <c r="R20" s="299"/>
      <c r="S20" s="301">
        <f t="shared" si="1"/>
        <v>0.38888888888888895</v>
      </c>
      <c r="T20" s="302">
        <f t="shared" si="2"/>
        <v>9.3333333333333357</v>
      </c>
      <c r="U20" s="441">
        <f t="shared" si="3"/>
        <v>0.61111111111111105</v>
      </c>
      <c r="V20" s="120">
        <f t="shared" si="4"/>
        <v>0</v>
      </c>
      <c r="W20" s="120">
        <f t="shared" si="5"/>
        <v>0.61111111111111105</v>
      </c>
      <c r="X20" s="92"/>
      <c r="Y20" s="128"/>
      <c r="Z20" s="303">
        <f>SUM(($J$13+C20)+($L$13-E19))</f>
        <v>0.34722222222222199</v>
      </c>
      <c r="AB20" s="294"/>
    </row>
    <row r="21" spans="1:28" x14ac:dyDescent="0.2">
      <c r="A21" s="2"/>
      <c r="B21" s="122" t="s">
        <v>63</v>
      </c>
      <c r="C21" s="304">
        <v>0.64583333333333304</v>
      </c>
      <c r="D21" s="305" t="s">
        <v>59</v>
      </c>
      <c r="E21" s="305">
        <v>0.91666666666666696</v>
      </c>
      <c r="F21" s="306">
        <f t="shared" si="0"/>
        <v>0.27083333333333393</v>
      </c>
      <c r="G21" s="305"/>
      <c r="H21" s="305" t="s">
        <v>59</v>
      </c>
      <c r="I21" s="307"/>
      <c r="J21" s="308"/>
      <c r="K21" s="308" t="s">
        <v>59</v>
      </c>
      <c r="L21" s="309"/>
      <c r="M21" s="310"/>
      <c r="N21" s="308" t="s">
        <v>59</v>
      </c>
      <c r="O21" s="308"/>
      <c r="P21" s="310"/>
      <c r="Q21" s="308" t="s">
        <v>59</v>
      </c>
      <c r="R21" s="309"/>
      <c r="S21" s="311">
        <f t="shared" si="1"/>
        <v>0.27083333333333393</v>
      </c>
      <c r="T21" s="312">
        <f t="shared" si="2"/>
        <v>6.5000000000000142</v>
      </c>
      <c r="U21" s="313">
        <f t="shared" si="3"/>
        <v>0.72916666666666607</v>
      </c>
      <c r="V21" s="122">
        <f t="shared" si="4"/>
        <v>0</v>
      </c>
      <c r="W21" s="122">
        <f t="shared" si="5"/>
        <v>0.72916666666666607</v>
      </c>
      <c r="X21" s="92"/>
      <c r="Y21" s="128"/>
      <c r="Z21" s="314">
        <f>SUM(($J$13+C21)+($L$13-E12))</f>
        <v>1.645833333333333</v>
      </c>
      <c r="AB21" s="294"/>
    </row>
    <row r="22" spans="1:28" x14ac:dyDescent="0.2">
      <c r="A22" s="2"/>
      <c r="B22" s="370" t="s">
        <v>64</v>
      </c>
      <c r="C22" s="374">
        <v>0.27430555555555602</v>
      </c>
      <c r="D22" s="317" t="s">
        <v>59</v>
      </c>
      <c r="E22" s="128">
        <v>0.81944444444444398</v>
      </c>
      <c r="F22" s="316">
        <f t="shared" si="0"/>
        <v>0.54513888888888795</v>
      </c>
      <c r="G22" s="317">
        <v>0.50694444444444398</v>
      </c>
      <c r="H22" s="317" t="s">
        <v>59</v>
      </c>
      <c r="I22" s="318">
        <v>0.58680555555555602</v>
      </c>
      <c r="J22" s="372"/>
      <c r="K22" s="372" t="s">
        <v>59</v>
      </c>
      <c r="L22" s="375"/>
      <c r="M22" s="373"/>
      <c r="N22" s="372" t="s">
        <v>59</v>
      </c>
      <c r="O22" s="372"/>
      <c r="P22" s="373"/>
      <c r="Q22" s="372" t="s">
        <v>59</v>
      </c>
      <c r="R22" s="289"/>
      <c r="S22" s="284">
        <f t="shared" si="1"/>
        <v>0.4652777777777759</v>
      </c>
      <c r="T22" s="291">
        <f t="shared" si="2"/>
        <v>11.166666666666622</v>
      </c>
      <c r="U22" s="319">
        <f t="shared" si="3"/>
        <v>0.45486111111111205</v>
      </c>
      <c r="V22" s="101">
        <f t="shared" si="4"/>
        <v>7.9861111111112049E-2</v>
      </c>
      <c r="W22" s="101">
        <f t="shared" si="5"/>
        <v>0.5347222222222241</v>
      </c>
      <c r="X22" s="92"/>
      <c r="Y22" s="128"/>
      <c r="Z22" s="293">
        <f>SUM(($J$13+C22)+($L$13-E21))</f>
        <v>0.35763888888888906</v>
      </c>
      <c r="AB22" s="294"/>
    </row>
    <row r="23" spans="1:28" ht="13.5" thickBot="1" x14ac:dyDescent="0.25">
      <c r="A23" s="2"/>
      <c r="B23" s="101" t="s">
        <v>65</v>
      </c>
      <c r="C23" s="374">
        <v>0.30902777777777801</v>
      </c>
      <c r="D23" s="317" t="s">
        <v>59</v>
      </c>
      <c r="E23" s="128">
        <v>0.875</v>
      </c>
      <c r="F23" s="316">
        <f t="shared" si="0"/>
        <v>0.56597222222222199</v>
      </c>
      <c r="G23" s="317"/>
      <c r="H23" s="317" t="s">
        <v>59</v>
      </c>
      <c r="I23" s="318"/>
      <c r="J23" s="288"/>
      <c r="K23" s="288" t="s">
        <v>59</v>
      </c>
      <c r="L23" s="289"/>
      <c r="M23" s="290"/>
      <c r="N23" s="288" t="s">
        <v>59</v>
      </c>
      <c r="O23" s="288"/>
      <c r="P23" s="290"/>
      <c r="Q23" s="288" t="s">
        <v>59</v>
      </c>
      <c r="R23" s="289"/>
      <c r="S23" s="284">
        <f t="shared" si="1"/>
        <v>0.56597222222222199</v>
      </c>
      <c r="T23" s="291">
        <f t="shared" si="2"/>
        <v>13.583333333333329</v>
      </c>
      <c r="U23" s="319">
        <f t="shared" si="3"/>
        <v>0.43402777777777801</v>
      </c>
      <c r="V23" s="101">
        <f t="shared" si="4"/>
        <v>0</v>
      </c>
      <c r="W23" s="101">
        <f t="shared" si="5"/>
        <v>0.43402777777777801</v>
      </c>
      <c r="X23" s="92"/>
      <c r="Y23" s="3"/>
      <c r="Z23" s="303">
        <f>SUM(($J$13+C23)+($L$13-E22))</f>
        <v>0.48958333333333404</v>
      </c>
      <c r="AB23" s="294"/>
    </row>
    <row r="24" spans="1:28" ht="13.5" thickBot="1" x14ac:dyDescent="0.25">
      <c r="A24" s="2"/>
      <c r="B24" s="376"/>
      <c r="C24" s="376" t="s">
        <v>184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77">
        <f>SUM(S16:S20,S22:S23)*24</f>
        <v>87.583333333333286</v>
      </c>
      <c r="T24" s="378">
        <f>SUM(T16:T20,T22:T23)</f>
        <v>86.5833333333333</v>
      </c>
      <c r="U24" s="3"/>
      <c r="V24" s="2"/>
      <c r="W24" s="379">
        <f>SUM(W16:W20,W22:W23)*24</f>
        <v>80.416666666666714</v>
      </c>
      <c r="X24" s="31"/>
      <c r="Y24" s="31"/>
      <c r="Z24" s="335"/>
    </row>
    <row r="25" spans="1:28" x14ac:dyDescent="0.2">
      <c r="C25" s="376" t="s">
        <v>185</v>
      </c>
    </row>
    <row r="26" spans="1:28" x14ac:dyDescent="0.2">
      <c r="C26" t="s">
        <v>186</v>
      </c>
    </row>
    <row r="27" spans="1:28" x14ac:dyDescent="0.2">
      <c r="B27" s="79"/>
      <c r="C27" s="282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</row>
    <row r="28" spans="1:28" x14ac:dyDescent="0.2">
      <c r="A28" s="2"/>
      <c r="B28" s="354" t="s">
        <v>77</v>
      </c>
      <c r="C28" s="284">
        <v>0.45833333333333298</v>
      </c>
      <c r="D28" s="285" t="s">
        <v>59</v>
      </c>
      <c r="E28" s="164">
        <v>0.875</v>
      </c>
      <c r="F28" s="286">
        <f t="shared" ref="F28:F43" si="6">(E28-C28)</f>
        <v>0.41666666666666702</v>
      </c>
      <c r="G28" s="285"/>
      <c r="H28" s="285" t="s">
        <v>59</v>
      </c>
      <c r="I28" s="287"/>
      <c r="J28" s="288"/>
      <c r="K28" s="288" t="s">
        <v>59</v>
      </c>
      <c r="L28" s="289"/>
      <c r="M28" s="290"/>
      <c r="N28" s="288" t="s">
        <v>59</v>
      </c>
      <c r="O28" s="288"/>
      <c r="P28" s="290"/>
      <c r="Q28" s="288" t="s">
        <v>59</v>
      </c>
      <c r="R28" s="289"/>
      <c r="S28" s="284">
        <f t="shared" ref="S28:S43" si="7">(F28-((I28-G28)))</f>
        <v>0.41666666666666702</v>
      </c>
      <c r="T28" s="291">
        <f t="shared" ref="T28:T43" si="8">(F28-((I28-G28)+(L28-J28)+(O28-M28)+(R28-P28)))*24</f>
        <v>10.000000000000009</v>
      </c>
      <c r="U28" s="292">
        <f t="shared" ref="U28:U43" si="9">(($J$13+C28)+($L$13-E28))</f>
        <v>0.58333333333333304</v>
      </c>
      <c r="V28" s="101">
        <f t="shared" ref="V28:V43" si="10">(I28-G28)</f>
        <v>0</v>
      </c>
      <c r="W28" s="101">
        <f t="shared" ref="W28:W43" si="11">(V28+U28)</f>
        <v>0.58333333333333304</v>
      </c>
      <c r="X28" s="92"/>
      <c r="Y28" s="128"/>
      <c r="Z28" s="293">
        <f>SUM(($J$13+C28)+($L$13-E27))</f>
        <v>1.458333333333333</v>
      </c>
      <c r="AB28" s="294"/>
    </row>
    <row r="29" spans="1:28" ht="13.5" thickBot="1" x14ac:dyDescent="0.25">
      <c r="A29" s="2"/>
      <c r="B29" s="395" t="s">
        <v>134</v>
      </c>
      <c r="C29" s="439">
        <v>0.22916666666666699</v>
      </c>
      <c r="D29" s="440" t="s">
        <v>59</v>
      </c>
      <c r="E29" s="440">
        <v>0.60763888888888895</v>
      </c>
      <c r="F29" s="295">
        <f t="shared" si="6"/>
        <v>0.37847222222222199</v>
      </c>
      <c r="G29" s="296"/>
      <c r="H29" s="296" t="s">
        <v>59</v>
      </c>
      <c r="I29" s="297"/>
      <c r="J29" s="298"/>
      <c r="K29" s="298" t="s">
        <v>59</v>
      </c>
      <c r="L29" s="299"/>
      <c r="M29" s="300"/>
      <c r="N29" s="298" t="s">
        <v>59</v>
      </c>
      <c r="O29" s="298"/>
      <c r="P29" s="300"/>
      <c r="Q29" s="298" t="s">
        <v>59</v>
      </c>
      <c r="R29" s="299"/>
      <c r="S29" s="301">
        <f t="shared" si="7"/>
        <v>0.37847222222222199</v>
      </c>
      <c r="T29" s="302">
        <f t="shared" si="8"/>
        <v>9.0833333333333286</v>
      </c>
      <c r="U29" s="441">
        <f t="shared" si="9"/>
        <v>0.62152777777777801</v>
      </c>
      <c r="V29" s="120">
        <f t="shared" si="10"/>
        <v>0</v>
      </c>
      <c r="W29" s="120">
        <f t="shared" si="11"/>
        <v>0.62152777777777801</v>
      </c>
      <c r="X29" s="92"/>
      <c r="Y29" s="128"/>
      <c r="Z29" s="303">
        <f>SUM(($J$13+C29)+($L$13-E16))</f>
        <v>0.38888888888888917</v>
      </c>
      <c r="AB29" s="294"/>
    </row>
    <row r="30" spans="1:28" x14ac:dyDescent="0.2">
      <c r="A30" s="2"/>
      <c r="B30" s="396" t="s">
        <v>134</v>
      </c>
      <c r="C30" s="304">
        <v>0.64583333333333304</v>
      </c>
      <c r="D30" s="305" t="s">
        <v>59</v>
      </c>
      <c r="E30" s="305">
        <v>0.91666666666666696</v>
      </c>
      <c r="F30" s="306">
        <f t="shared" si="6"/>
        <v>0.27083333333333393</v>
      </c>
      <c r="G30" s="305"/>
      <c r="H30" s="305" t="s">
        <v>59</v>
      </c>
      <c r="I30" s="307"/>
      <c r="J30" s="308"/>
      <c r="K30" s="308" t="s">
        <v>59</v>
      </c>
      <c r="L30" s="309"/>
      <c r="M30" s="310"/>
      <c r="N30" s="308" t="s">
        <v>59</v>
      </c>
      <c r="O30" s="308"/>
      <c r="P30" s="310"/>
      <c r="Q30" s="308" t="s">
        <v>59</v>
      </c>
      <c r="R30" s="309"/>
      <c r="S30" s="311">
        <f t="shared" si="7"/>
        <v>0.27083333333333393</v>
      </c>
      <c r="T30" s="312">
        <f t="shared" si="8"/>
        <v>6.5000000000000142</v>
      </c>
      <c r="U30" s="313">
        <f t="shared" si="9"/>
        <v>0.72916666666666607</v>
      </c>
      <c r="V30" s="122">
        <f t="shared" si="10"/>
        <v>0</v>
      </c>
      <c r="W30" s="122">
        <f t="shared" si="11"/>
        <v>0.72916666666666607</v>
      </c>
      <c r="X30" s="92"/>
      <c r="Y30" s="128"/>
      <c r="Z30" s="314">
        <f>SUM(($J$13+C30)+($L$13-E27))</f>
        <v>1.645833333333333</v>
      </c>
      <c r="AB30" s="294"/>
    </row>
    <row r="31" spans="1:28" x14ac:dyDescent="0.2">
      <c r="A31" s="2"/>
      <c r="B31" s="354" t="s">
        <v>78</v>
      </c>
      <c r="C31" s="315">
        <v>0.27430555555555602</v>
      </c>
      <c r="D31" s="285" t="s">
        <v>59</v>
      </c>
      <c r="E31" s="164">
        <v>0.63888888888888884</v>
      </c>
      <c r="F31" s="316">
        <f t="shared" si="6"/>
        <v>0.36458333333333282</v>
      </c>
      <c r="G31" s="317"/>
      <c r="H31" s="317" t="s">
        <v>59</v>
      </c>
      <c r="I31" s="318"/>
      <c r="J31" s="288"/>
      <c r="K31" s="288" t="s">
        <v>59</v>
      </c>
      <c r="L31" s="289"/>
      <c r="M31" s="290"/>
      <c r="N31" s="288" t="s">
        <v>59</v>
      </c>
      <c r="O31" s="288"/>
      <c r="P31" s="290"/>
      <c r="Q31" s="288" t="s">
        <v>59</v>
      </c>
      <c r="R31" s="289"/>
      <c r="S31" s="284">
        <f t="shared" si="7"/>
        <v>0.36458333333333282</v>
      </c>
      <c r="T31" s="291">
        <f t="shared" si="8"/>
        <v>8.7499999999999876</v>
      </c>
      <c r="U31" s="319">
        <f t="shared" si="9"/>
        <v>0.63541666666666718</v>
      </c>
      <c r="V31" s="101">
        <f t="shared" si="10"/>
        <v>0</v>
      </c>
      <c r="W31" s="101">
        <f t="shared" si="11"/>
        <v>0.63541666666666718</v>
      </c>
      <c r="X31" s="92"/>
      <c r="Y31" s="128"/>
      <c r="Z31" s="293">
        <f>SUM(($J$13+C31)+($L$13-E30))</f>
        <v>0.35763888888888906</v>
      </c>
      <c r="AB31" s="294"/>
    </row>
    <row r="32" spans="1:28" x14ac:dyDescent="0.2">
      <c r="A32" s="2"/>
      <c r="B32" s="354" t="s">
        <v>79</v>
      </c>
      <c r="C32" s="315">
        <v>0.38541666666666702</v>
      </c>
      <c r="D32" s="285" t="s">
        <v>59</v>
      </c>
      <c r="E32" s="164">
        <v>0.875</v>
      </c>
      <c r="F32" s="316">
        <f t="shared" si="6"/>
        <v>0.48958333333333298</v>
      </c>
      <c r="G32" s="317"/>
      <c r="H32" s="317" t="s">
        <v>59</v>
      </c>
      <c r="I32" s="318"/>
      <c r="J32" s="288"/>
      <c r="K32" s="288" t="s">
        <v>59</v>
      </c>
      <c r="L32" s="289"/>
      <c r="M32" s="290"/>
      <c r="N32" s="288" t="s">
        <v>59</v>
      </c>
      <c r="O32" s="288"/>
      <c r="P32" s="290"/>
      <c r="Q32" s="288" t="s">
        <v>59</v>
      </c>
      <c r="R32" s="289"/>
      <c r="S32" s="284">
        <f t="shared" si="7"/>
        <v>0.48958333333333298</v>
      </c>
      <c r="T32" s="291">
        <f t="shared" si="8"/>
        <v>11.749999999999991</v>
      </c>
      <c r="U32" s="319">
        <f t="shared" si="9"/>
        <v>0.51041666666666696</v>
      </c>
      <c r="V32" s="101">
        <f t="shared" si="10"/>
        <v>0</v>
      </c>
      <c r="W32" s="101">
        <f t="shared" si="11"/>
        <v>0.51041666666666696</v>
      </c>
      <c r="X32" s="92"/>
      <c r="Y32" s="128"/>
      <c r="Z32" s="293">
        <f>SUM(($J$13+C32)+($L$13-E31))</f>
        <v>0.74652777777777812</v>
      </c>
      <c r="AB32" s="294"/>
    </row>
    <row r="33" spans="1:28" x14ac:dyDescent="0.2">
      <c r="A33" s="2"/>
      <c r="B33" s="354" t="s">
        <v>110</v>
      </c>
      <c r="C33" s="315">
        <v>0.30902777777777801</v>
      </c>
      <c r="D33" s="285" t="s">
        <v>59</v>
      </c>
      <c r="E33" s="164">
        <v>0.88194444444444398</v>
      </c>
      <c r="F33" s="316">
        <f t="shared" si="6"/>
        <v>0.57291666666666596</v>
      </c>
      <c r="G33" s="317"/>
      <c r="H33" s="317" t="s">
        <v>59</v>
      </c>
      <c r="I33" s="318"/>
      <c r="J33" s="288"/>
      <c r="K33" s="288" t="s">
        <v>59</v>
      </c>
      <c r="L33" s="289"/>
      <c r="M33" s="290"/>
      <c r="N33" s="288" t="s">
        <v>59</v>
      </c>
      <c r="O33" s="288"/>
      <c r="P33" s="290"/>
      <c r="Q33" s="288" t="s">
        <v>59</v>
      </c>
      <c r="R33" s="289"/>
      <c r="S33" s="284">
        <f t="shared" si="7"/>
        <v>0.57291666666666596</v>
      </c>
      <c r="T33" s="291">
        <f t="shared" si="8"/>
        <v>13.749999999999982</v>
      </c>
      <c r="U33" s="319">
        <f t="shared" si="9"/>
        <v>0.42708333333333404</v>
      </c>
      <c r="V33" s="101">
        <f t="shared" si="10"/>
        <v>0</v>
      </c>
      <c r="W33" s="101">
        <f t="shared" si="11"/>
        <v>0.42708333333333404</v>
      </c>
      <c r="X33" s="92"/>
      <c r="Y33" s="128"/>
      <c r="Z33" s="293">
        <f>SUM(($J$13+C33)+($L$13-E32))</f>
        <v>0.43402777777777801</v>
      </c>
      <c r="AB33" s="294"/>
    </row>
    <row r="34" spans="1:28" ht="13.5" thickBot="1" x14ac:dyDescent="0.25">
      <c r="A34" s="2"/>
      <c r="B34" s="395" t="s">
        <v>135</v>
      </c>
      <c r="C34" s="439">
        <v>0.22916666666666699</v>
      </c>
      <c r="D34" s="440" t="s">
        <v>59</v>
      </c>
      <c r="E34" s="440">
        <v>0.60763888888888895</v>
      </c>
      <c r="F34" s="295">
        <f t="shared" si="6"/>
        <v>0.37847222222222199</v>
      </c>
      <c r="G34" s="296"/>
      <c r="H34" s="296" t="s">
        <v>59</v>
      </c>
      <c r="I34" s="297"/>
      <c r="J34" s="298"/>
      <c r="K34" s="298" t="s">
        <v>59</v>
      </c>
      <c r="L34" s="299"/>
      <c r="M34" s="300"/>
      <c r="N34" s="298" t="s">
        <v>59</v>
      </c>
      <c r="O34" s="298"/>
      <c r="P34" s="300"/>
      <c r="Q34" s="298" t="s">
        <v>59</v>
      </c>
      <c r="R34" s="299"/>
      <c r="S34" s="301">
        <f t="shared" si="7"/>
        <v>0.37847222222222199</v>
      </c>
      <c r="T34" s="302">
        <f t="shared" si="8"/>
        <v>9.0833333333333286</v>
      </c>
      <c r="U34" s="441">
        <f t="shared" si="9"/>
        <v>0.62152777777777801</v>
      </c>
      <c r="V34" s="120">
        <f t="shared" si="10"/>
        <v>0</v>
      </c>
      <c r="W34" s="120">
        <f t="shared" si="11"/>
        <v>0.62152777777777801</v>
      </c>
      <c r="X34" s="92"/>
      <c r="Y34" s="128"/>
      <c r="Z34" s="303">
        <f>SUM(($J$13+C34)+($L$13-E16))</f>
        <v>0.38888888888888917</v>
      </c>
      <c r="AB34" s="294"/>
    </row>
    <row r="35" spans="1:28" x14ac:dyDescent="0.2">
      <c r="A35" s="2"/>
      <c r="B35" s="396" t="s">
        <v>135</v>
      </c>
      <c r="C35" s="304">
        <v>0.64583333333333304</v>
      </c>
      <c r="D35" s="305" t="s">
        <v>59</v>
      </c>
      <c r="E35" s="305">
        <v>0.91666666666666696</v>
      </c>
      <c r="F35" s="306">
        <f t="shared" si="6"/>
        <v>0.27083333333333393</v>
      </c>
      <c r="G35" s="305"/>
      <c r="H35" s="305" t="s">
        <v>59</v>
      </c>
      <c r="I35" s="307"/>
      <c r="J35" s="308"/>
      <c r="K35" s="308" t="s">
        <v>59</v>
      </c>
      <c r="L35" s="309"/>
      <c r="M35" s="310"/>
      <c r="N35" s="308" t="s">
        <v>59</v>
      </c>
      <c r="O35" s="308"/>
      <c r="P35" s="310"/>
      <c r="Q35" s="308" t="s">
        <v>59</v>
      </c>
      <c r="R35" s="309"/>
      <c r="S35" s="311">
        <f t="shared" si="7"/>
        <v>0.27083333333333393</v>
      </c>
      <c r="T35" s="312">
        <f t="shared" si="8"/>
        <v>6.5000000000000142</v>
      </c>
      <c r="U35" s="313">
        <f t="shared" si="9"/>
        <v>0.72916666666666607</v>
      </c>
      <c r="V35" s="122">
        <f t="shared" si="10"/>
        <v>0</v>
      </c>
      <c r="W35" s="122">
        <f t="shared" si="11"/>
        <v>0.72916666666666607</v>
      </c>
      <c r="X35" s="92"/>
      <c r="Y35" s="128"/>
      <c r="Z35" s="314">
        <f>SUM(($J$13+C35)+($L$13-E32))</f>
        <v>0.77083333333333304</v>
      </c>
      <c r="AB35" s="294"/>
    </row>
    <row r="36" spans="1:28" x14ac:dyDescent="0.2">
      <c r="A36" s="2"/>
      <c r="B36" s="354" t="s">
        <v>93</v>
      </c>
      <c r="C36" s="315">
        <v>0.27430555555555602</v>
      </c>
      <c r="D36" s="285" t="s">
        <v>59</v>
      </c>
      <c r="E36" s="164">
        <v>0.75</v>
      </c>
      <c r="F36" s="316">
        <f t="shared" si="6"/>
        <v>0.47569444444444398</v>
      </c>
      <c r="G36" s="317"/>
      <c r="H36" s="317" t="s">
        <v>59</v>
      </c>
      <c r="I36" s="318"/>
      <c r="J36" s="288"/>
      <c r="K36" s="288" t="s">
        <v>59</v>
      </c>
      <c r="L36" s="289"/>
      <c r="M36" s="290"/>
      <c r="N36" s="288" t="s">
        <v>59</v>
      </c>
      <c r="O36" s="288"/>
      <c r="P36" s="290"/>
      <c r="Q36" s="288" t="s">
        <v>59</v>
      </c>
      <c r="R36" s="289"/>
      <c r="S36" s="284">
        <f t="shared" si="7"/>
        <v>0.47569444444444398</v>
      </c>
      <c r="T36" s="291">
        <f t="shared" si="8"/>
        <v>11.416666666666655</v>
      </c>
      <c r="U36" s="319">
        <f t="shared" si="9"/>
        <v>0.52430555555555602</v>
      </c>
      <c r="V36" s="101">
        <f t="shared" si="10"/>
        <v>0</v>
      </c>
      <c r="W36" s="101">
        <f t="shared" si="11"/>
        <v>0.52430555555555602</v>
      </c>
      <c r="X36" s="92"/>
      <c r="Y36" s="128"/>
      <c r="Z36" s="293">
        <f>SUM(($J$13+C36)+($L$13-E35))</f>
        <v>0.35763888888888906</v>
      </c>
      <c r="AB36" s="294"/>
    </row>
    <row r="37" spans="1:28" x14ac:dyDescent="0.2">
      <c r="A37" s="2"/>
      <c r="B37" s="354" t="s">
        <v>94</v>
      </c>
      <c r="C37" s="315">
        <v>0.38541666666666669</v>
      </c>
      <c r="D37" s="285" t="s">
        <v>59</v>
      </c>
      <c r="E37" s="164">
        <v>0.875</v>
      </c>
      <c r="F37" s="316">
        <f t="shared" si="6"/>
        <v>0.48958333333333331</v>
      </c>
      <c r="G37" s="317"/>
      <c r="H37" s="317" t="s">
        <v>59</v>
      </c>
      <c r="I37" s="318"/>
      <c r="J37" s="288"/>
      <c r="K37" s="288" t="s">
        <v>59</v>
      </c>
      <c r="L37" s="289"/>
      <c r="M37" s="290"/>
      <c r="N37" s="288" t="s">
        <v>59</v>
      </c>
      <c r="O37" s="288"/>
      <c r="P37" s="290"/>
      <c r="Q37" s="288" t="s">
        <v>59</v>
      </c>
      <c r="R37" s="289"/>
      <c r="S37" s="284">
        <f t="shared" si="7"/>
        <v>0.48958333333333331</v>
      </c>
      <c r="T37" s="291">
        <f t="shared" si="8"/>
        <v>11.75</v>
      </c>
      <c r="U37" s="319">
        <f t="shared" si="9"/>
        <v>0.51041666666666674</v>
      </c>
      <c r="V37" s="101">
        <f t="shared" si="10"/>
        <v>0</v>
      </c>
      <c r="W37" s="101">
        <f t="shared" si="11"/>
        <v>0.51041666666666674</v>
      </c>
      <c r="X37" s="92"/>
      <c r="Y37" s="128"/>
      <c r="Z37" s="293">
        <f>SUM(($J$13+C37)+($L$13-E36))</f>
        <v>0.63541666666666674</v>
      </c>
      <c r="AB37" s="294"/>
    </row>
    <row r="38" spans="1:28" ht="13.5" thickBot="1" x14ac:dyDescent="0.25">
      <c r="A38" s="2"/>
      <c r="B38" s="395" t="s">
        <v>111</v>
      </c>
      <c r="C38" s="439">
        <v>0.22916666666666699</v>
      </c>
      <c r="D38" s="440" t="s">
        <v>59</v>
      </c>
      <c r="E38" s="440">
        <v>0.60763888888888895</v>
      </c>
      <c r="F38" s="295">
        <f t="shared" si="6"/>
        <v>0.37847222222222199</v>
      </c>
      <c r="G38" s="296"/>
      <c r="H38" s="296" t="s">
        <v>59</v>
      </c>
      <c r="I38" s="297"/>
      <c r="J38" s="298"/>
      <c r="K38" s="298" t="s">
        <v>59</v>
      </c>
      <c r="L38" s="299"/>
      <c r="M38" s="300"/>
      <c r="N38" s="298" t="s">
        <v>59</v>
      </c>
      <c r="O38" s="298"/>
      <c r="P38" s="300"/>
      <c r="Q38" s="298" t="s">
        <v>59</v>
      </c>
      <c r="R38" s="299"/>
      <c r="S38" s="301">
        <f t="shared" si="7"/>
        <v>0.37847222222222199</v>
      </c>
      <c r="T38" s="302">
        <f t="shared" si="8"/>
        <v>9.0833333333333286</v>
      </c>
      <c r="U38" s="441">
        <f t="shared" si="9"/>
        <v>0.62152777777777801</v>
      </c>
      <c r="V38" s="120">
        <f t="shared" si="10"/>
        <v>0</v>
      </c>
      <c r="W38" s="120">
        <f t="shared" si="11"/>
        <v>0.62152777777777801</v>
      </c>
      <c r="X38" s="92"/>
      <c r="Y38" s="128"/>
      <c r="Z38" s="303">
        <f>SUM(($J$13+C38)+($L$13-E17))</f>
        <v>0.35763888888888895</v>
      </c>
      <c r="AB38" s="294"/>
    </row>
    <row r="39" spans="1:28" x14ac:dyDescent="0.2">
      <c r="A39" s="2"/>
      <c r="B39" s="396" t="s">
        <v>111</v>
      </c>
      <c r="C39" s="304">
        <v>0.64583333333333304</v>
      </c>
      <c r="D39" s="305" t="s">
        <v>59</v>
      </c>
      <c r="E39" s="305">
        <v>0.91666666666666696</v>
      </c>
      <c r="F39" s="306">
        <f t="shared" si="6"/>
        <v>0.27083333333333393</v>
      </c>
      <c r="G39" s="305"/>
      <c r="H39" s="305" t="s">
        <v>59</v>
      </c>
      <c r="I39" s="307"/>
      <c r="J39" s="308"/>
      <c r="K39" s="308" t="s">
        <v>59</v>
      </c>
      <c r="L39" s="309"/>
      <c r="M39" s="310"/>
      <c r="N39" s="308" t="s">
        <v>59</v>
      </c>
      <c r="O39" s="308"/>
      <c r="P39" s="310"/>
      <c r="Q39" s="308" t="s">
        <v>59</v>
      </c>
      <c r="R39" s="309"/>
      <c r="S39" s="311">
        <f t="shared" si="7"/>
        <v>0.27083333333333393</v>
      </c>
      <c r="T39" s="312">
        <f t="shared" si="8"/>
        <v>6.5000000000000142</v>
      </c>
      <c r="U39" s="313">
        <f t="shared" si="9"/>
        <v>0.72916666666666607</v>
      </c>
      <c r="V39" s="122">
        <f t="shared" si="10"/>
        <v>0</v>
      </c>
      <c r="W39" s="122">
        <f t="shared" si="11"/>
        <v>0.72916666666666607</v>
      </c>
      <c r="X39" s="92"/>
      <c r="Y39" s="128"/>
      <c r="Z39" s="314">
        <f>SUM(($J$13+C39)+($L$13-E25))</f>
        <v>1.645833333333333</v>
      </c>
      <c r="AB39" s="294"/>
    </row>
    <row r="40" spans="1:28" ht="13.5" thickBot="1" x14ac:dyDescent="0.25">
      <c r="A40" s="2"/>
      <c r="B40" s="395" t="s">
        <v>112</v>
      </c>
      <c r="C40" s="439">
        <v>0.22916666666666699</v>
      </c>
      <c r="D40" s="440" t="s">
        <v>59</v>
      </c>
      <c r="E40" s="440">
        <v>0.60763888888888895</v>
      </c>
      <c r="F40" s="295">
        <f t="shared" si="6"/>
        <v>0.37847222222222199</v>
      </c>
      <c r="G40" s="296"/>
      <c r="H40" s="296" t="s">
        <v>59</v>
      </c>
      <c r="I40" s="297"/>
      <c r="J40" s="298"/>
      <c r="K40" s="298" t="s">
        <v>59</v>
      </c>
      <c r="L40" s="299"/>
      <c r="M40" s="300"/>
      <c r="N40" s="298" t="s">
        <v>59</v>
      </c>
      <c r="O40" s="298"/>
      <c r="P40" s="300"/>
      <c r="Q40" s="298" t="s">
        <v>59</v>
      </c>
      <c r="R40" s="299"/>
      <c r="S40" s="301">
        <f t="shared" si="7"/>
        <v>0.37847222222222199</v>
      </c>
      <c r="T40" s="302">
        <f t="shared" si="8"/>
        <v>9.0833333333333286</v>
      </c>
      <c r="U40" s="441">
        <f t="shared" si="9"/>
        <v>0.62152777777777801</v>
      </c>
      <c r="V40" s="120">
        <f t="shared" si="10"/>
        <v>0</v>
      </c>
      <c r="W40" s="120">
        <f t="shared" si="11"/>
        <v>0.62152777777777801</v>
      </c>
      <c r="X40" s="92"/>
      <c r="Y40" s="128"/>
      <c r="Z40" s="303">
        <f>SUM(($J$13+C40)+($L$13-E23))</f>
        <v>0.35416666666666696</v>
      </c>
      <c r="AB40" s="294"/>
    </row>
    <row r="41" spans="1:28" x14ac:dyDescent="0.2">
      <c r="A41" s="2"/>
      <c r="B41" s="396" t="s">
        <v>112</v>
      </c>
      <c r="C41" s="304">
        <v>0.64583333333333304</v>
      </c>
      <c r="D41" s="305" t="s">
        <v>59</v>
      </c>
      <c r="E41" s="305">
        <v>0.91666666666666696</v>
      </c>
      <c r="F41" s="306">
        <f t="shared" si="6"/>
        <v>0.27083333333333393</v>
      </c>
      <c r="G41" s="305"/>
      <c r="H41" s="305" t="s">
        <v>59</v>
      </c>
      <c r="I41" s="307"/>
      <c r="J41" s="308"/>
      <c r="K41" s="308" t="s">
        <v>59</v>
      </c>
      <c r="L41" s="309"/>
      <c r="M41" s="310"/>
      <c r="N41" s="308" t="s">
        <v>59</v>
      </c>
      <c r="O41" s="308"/>
      <c r="P41" s="310"/>
      <c r="Q41" s="308" t="s">
        <v>59</v>
      </c>
      <c r="R41" s="309"/>
      <c r="S41" s="311">
        <f t="shared" si="7"/>
        <v>0.27083333333333393</v>
      </c>
      <c r="T41" s="312">
        <f t="shared" si="8"/>
        <v>6.5000000000000142</v>
      </c>
      <c r="U41" s="313">
        <f t="shared" si="9"/>
        <v>0.72916666666666607</v>
      </c>
      <c r="V41" s="122">
        <f t="shared" si="10"/>
        <v>0</v>
      </c>
      <c r="W41" s="122">
        <f t="shared" si="11"/>
        <v>0.72916666666666607</v>
      </c>
      <c r="X41" s="92"/>
      <c r="Y41" s="128"/>
      <c r="Z41" s="314">
        <f>SUM(($J$13+C41)+($L$13-E27))</f>
        <v>1.645833333333333</v>
      </c>
      <c r="AB41" s="294"/>
    </row>
    <row r="42" spans="1:28" x14ac:dyDescent="0.2">
      <c r="A42" s="2"/>
      <c r="B42" s="354" t="s">
        <v>84</v>
      </c>
      <c r="C42" s="315">
        <v>0.44444444444444398</v>
      </c>
      <c r="D42" s="285" t="s">
        <v>59</v>
      </c>
      <c r="E42" s="285">
        <v>0.90625</v>
      </c>
      <c r="F42" s="316">
        <f t="shared" si="6"/>
        <v>0.46180555555555602</v>
      </c>
      <c r="G42" s="317"/>
      <c r="H42" s="317" t="s">
        <v>59</v>
      </c>
      <c r="I42" s="318"/>
      <c r="J42" s="288"/>
      <c r="K42" s="288" t="s">
        <v>59</v>
      </c>
      <c r="L42" s="289"/>
      <c r="M42" s="290"/>
      <c r="N42" s="288" t="s">
        <v>59</v>
      </c>
      <c r="O42" s="288"/>
      <c r="P42" s="290"/>
      <c r="Q42" s="288" t="s">
        <v>59</v>
      </c>
      <c r="R42" s="289"/>
      <c r="S42" s="284">
        <f t="shared" si="7"/>
        <v>0.46180555555555602</v>
      </c>
      <c r="T42" s="291">
        <f t="shared" si="8"/>
        <v>11.083333333333345</v>
      </c>
      <c r="U42" s="319">
        <f t="shared" si="9"/>
        <v>0.53819444444444398</v>
      </c>
      <c r="V42" s="101">
        <f t="shared" si="10"/>
        <v>0</v>
      </c>
      <c r="W42" s="101">
        <f t="shared" si="11"/>
        <v>0.53819444444444398</v>
      </c>
      <c r="X42" s="92"/>
      <c r="Y42" s="128"/>
      <c r="Z42" s="293">
        <f>SUM(($J$13+C42)+($L$13-E41))</f>
        <v>0.52777777777777701</v>
      </c>
      <c r="AB42" s="294"/>
    </row>
    <row r="43" spans="1:28" x14ac:dyDescent="0.2">
      <c r="A43" s="2"/>
      <c r="B43" s="354" t="s">
        <v>113</v>
      </c>
      <c r="C43" s="315">
        <v>0.29513888888888901</v>
      </c>
      <c r="D43" s="285" t="s">
        <v>59</v>
      </c>
      <c r="E43" s="164">
        <v>0.89583333333333304</v>
      </c>
      <c r="F43" s="316">
        <f t="shared" si="6"/>
        <v>0.60069444444444398</v>
      </c>
      <c r="G43" s="317">
        <v>0.55208333333333304</v>
      </c>
      <c r="H43" s="317" t="s">
        <v>59</v>
      </c>
      <c r="I43" s="318">
        <v>0.64583333333333304</v>
      </c>
      <c r="J43" s="288"/>
      <c r="K43" s="288" t="s">
        <v>59</v>
      </c>
      <c r="L43" s="289"/>
      <c r="M43" s="290"/>
      <c r="N43" s="288" t="s">
        <v>59</v>
      </c>
      <c r="O43" s="288"/>
      <c r="P43" s="290"/>
      <c r="Q43" s="288" t="s">
        <v>59</v>
      </c>
      <c r="R43" s="289"/>
      <c r="S43" s="284">
        <f t="shared" si="7"/>
        <v>0.50694444444444398</v>
      </c>
      <c r="T43" s="291">
        <f t="shared" si="8"/>
        <v>12.166666666666655</v>
      </c>
      <c r="U43" s="319">
        <f t="shared" si="9"/>
        <v>0.39930555555555597</v>
      </c>
      <c r="V43" s="101">
        <f t="shared" si="10"/>
        <v>9.375E-2</v>
      </c>
      <c r="W43" s="101">
        <f t="shared" si="11"/>
        <v>0.49305555555555597</v>
      </c>
      <c r="X43" s="92"/>
      <c r="Y43" s="128"/>
      <c r="Z43" s="293">
        <f>SUM(($J$13+C43)+($L$13-E42))</f>
        <v>0.38888888888888901</v>
      </c>
      <c r="AB43" s="294"/>
    </row>
    <row r="46" spans="1:28" ht="13.5" thickBot="1" x14ac:dyDescent="0.25">
      <c r="A46" s="2"/>
      <c r="B46" s="2"/>
      <c r="C46" s="282" t="s">
        <v>174</v>
      </c>
      <c r="D46" s="2"/>
      <c r="E46" s="2"/>
      <c r="F46" s="2"/>
      <c r="G46" s="2"/>
      <c r="H46" s="2"/>
      <c r="I46" s="2"/>
      <c r="J46" s="2"/>
      <c r="K46" s="2"/>
      <c r="L46" s="2"/>
      <c r="M46" s="34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8" ht="13.5" hidden="1" thickBot="1" x14ac:dyDescent="0.25">
      <c r="A47" s="2"/>
      <c r="B47" s="2"/>
      <c r="C47" s="2"/>
      <c r="D47" s="2"/>
      <c r="E47" s="2"/>
      <c r="F47" s="2"/>
      <c r="G47" s="2"/>
      <c r="H47" s="2"/>
      <c r="I47" s="2"/>
      <c r="J47" s="343">
        <v>0</v>
      </c>
      <c r="K47" s="2"/>
      <c r="L47" s="343">
        <v>1</v>
      </c>
      <c r="M47" s="34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8" x14ac:dyDescent="0.2">
      <c r="A48" s="2"/>
      <c r="B48" s="344"/>
      <c r="C48" s="345"/>
      <c r="D48" s="346"/>
      <c r="E48" s="347" t="s">
        <v>40</v>
      </c>
      <c r="F48" s="348"/>
      <c r="G48" s="349"/>
      <c r="H48" s="350" t="s">
        <v>41</v>
      </c>
      <c r="I48" s="348"/>
      <c r="J48" s="351"/>
      <c r="K48" s="351" t="s">
        <v>42</v>
      </c>
      <c r="L48" s="352"/>
      <c r="M48" s="353"/>
      <c r="N48" s="351" t="s">
        <v>42</v>
      </c>
      <c r="O48" s="351"/>
      <c r="P48" s="353"/>
      <c r="Q48" s="351" t="s">
        <v>43</v>
      </c>
      <c r="R48" s="351"/>
      <c r="S48" s="354" t="s">
        <v>44</v>
      </c>
      <c r="T48" s="355" t="s">
        <v>45</v>
      </c>
      <c r="U48" s="345"/>
      <c r="V48" s="347" t="s">
        <v>46</v>
      </c>
      <c r="W48" s="355"/>
      <c r="X48" s="324"/>
      <c r="Y48" s="324"/>
      <c r="Z48" s="356" t="s">
        <v>47</v>
      </c>
      <c r="AB48" s="357" t="s">
        <v>33</v>
      </c>
    </row>
    <row r="49" spans="1:28" ht="13.5" thickBot="1" x14ac:dyDescent="0.25">
      <c r="A49" s="2"/>
      <c r="B49" s="358" t="s">
        <v>48</v>
      </c>
      <c r="C49" s="315"/>
      <c r="D49" s="359" t="s">
        <v>49</v>
      </c>
      <c r="E49" s="164"/>
      <c r="F49" s="360" t="s">
        <v>50</v>
      </c>
      <c r="G49" s="361" t="s">
        <v>51</v>
      </c>
      <c r="H49" s="361"/>
      <c r="I49" s="362" t="s">
        <v>51</v>
      </c>
      <c r="J49" s="363" t="s">
        <v>51</v>
      </c>
      <c r="K49" s="364"/>
      <c r="L49" s="364" t="s">
        <v>51</v>
      </c>
      <c r="M49" s="363" t="s">
        <v>51</v>
      </c>
      <c r="N49" s="364"/>
      <c r="O49" s="364" t="s">
        <v>51</v>
      </c>
      <c r="P49" s="363" t="s">
        <v>51</v>
      </c>
      <c r="Q49" s="364"/>
      <c r="R49" s="365" t="s">
        <v>51</v>
      </c>
      <c r="S49" s="358" t="s">
        <v>52</v>
      </c>
      <c r="T49" s="366" t="s">
        <v>53</v>
      </c>
      <c r="U49" s="366" t="s">
        <v>54</v>
      </c>
      <c r="V49" s="366" t="s">
        <v>55</v>
      </c>
      <c r="W49" s="366" t="s">
        <v>56</v>
      </c>
      <c r="X49" s="367"/>
      <c r="Y49" s="368"/>
      <c r="Z49" s="438" t="s">
        <v>57</v>
      </c>
      <c r="AB49" s="369"/>
    </row>
    <row r="50" spans="1:28" x14ac:dyDescent="0.2">
      <c r="A50" s="2"/>
      <c r="B50" s="370" t="s">
        <v>58</v>
      </c>
      <c r="C50" s="371">
        <v>0.23958333333333301</v>
      </c>
      <c r="D50" s="317" t="s">
        <v>59</v>
      </c>
      <c r="E50" s="317">
        <v>0.84722222222222199</v>
      </c>
      <c r="F50" s="316">
        <f t="shared" ref="F50:F57" si="12">(E50-C50)</f>
        <v>0.60763888888888895</v>
      </c>
      <c r="G50" s="128">
        <v>0.52777777777777779</v>
      </c>
      <c r="H50" s="317" t="s">
        <v>59</v>
      </c>
      <c r="I50" s="318">
        <v>0.67361111111111105</v>
      </c>
      <c r="J50" s="372"/>
      <c r="K50" s="372" t="s">
        <v>59</v>
      </c>
      <c r="L50" s="289"/>
      <c r="M50" s="290"/>
      <c r="N50" s="372" t="s">
        <v>59</v>
      </c>
      <c r="O50" s="372"/>
      <c r="P50" s="373"/>
      <c r="Q50" s="372" t="s">
        <v>59</v>
      </c>
      <c r="R50" s="289"/>
      <c r="S50" s="284">
        <f t="shared" ref="S50:S57" si="13">(F50-((I50-G50)))</f>
        <v>0.46180555555555569</v>
      </c>
      <c r="T50" s="291">
        <f t="shared" ref="T50:T57" si="14">(F50-((I50-G50)+(L50-J50)+(O50-M50)+(R50-P50)))*24</f>
        <v>11.083333333333336</v>
      </c>
      <c r="U50" s="319">
        <f t="shared" ref="U50:U57" si="15">(($J$13+C50)+($L$13-E50))</f>
        <v>0.39236111111111105</v>
      </c>
      <c r="V50" s="101">
        <f t="shared" ref="V50:V57" si="16">(I50-G50)</f>
        <v>0.14583333333333326</v>
      </c>
      <c r="W50" s="101">
        <f t="shared" ref="W50:W57" si="17">(V50+U50)</f>
        <v>0.53819444444444431</v>
      </c>
      <c r="X50" s="92"/>
      <c r="Y50" s="128"/>
      <c r="Z50" s="293">
        <f>SUM(($J$13+C50)+($L$13-E57))</f>
        <v>0.36458333333333304</v>
      </c>
      <c r="AB50" s="294"/>
    </row>
    <row r="51" spans="1:28" x14ac:dyDescent="0.2">
      <c r="A51" s="2"/>
      <c r="B51" s="101" t="s">
        <v>60</v>
      </c>
      <c r="C51" s="315">
        <v>0.23958333333333301</v>
      </c>
      <c r="D51" s="285" t="s">
        <v>59</v>
      </c>
      <c r="E51" s="285">
        <v>0.87152777777777801</v>
      </c>
      <c r="F51" s="286">
        <f t="shared" si="12"/>
        <v>0.63194444444444497</v>
      </c>
      <c r="G51" s="285">
        <v>0.54513888888888895</v>
      </c>
      <c r="H51" s="285" t="s">
        <v>59</v>
      </c>
      <c r="I51" s="287">
        <v>0.63194444444444398</v>
      </c>
      <c r="J51" s="288"/>
      <c r="K51" s="288" t="s">
        <v>59</v>
      </c>
      <c r="L51" s="289"/>
      <c r="M51" s="290"/>
      <c r="N51" s="288" t="s">
        <v>59</v>
      </c>
      <c r="O51" s="288"/>
      <c r="P51" s="290"/>
      <c r="Q51" s="288" t="s">
        <v>59</v>
      </c>
      <c r="R51" s="289"/>
      <c r="S51" s="284">
        <f t="shared" si="13"/>
        <v>0.54513888888888995</v>
      </c>
      <c r="T51" s="291">
        <f t="shared" si="14"/>
        <v>13.083333333333359</v>
      </c>
      <c r="U51" s="319">
        <f t="shared" si="15"/>
        <v>0.36805555555555503</v>
      </c>
      <c r="V51" s="101">
        <f t="shared" si="16"/>
        <v>8.6805555555555025E-2</v>
      </c>
      <c r="W51" s="101">
        <f t="shared" si="17"/>
        <v>0.45486111111111005</v>
      </c>
      <c r="X51" s="92"/>
      <c r="Y51" s="128"/>
      <c r="Z51" s="293">
        <f>SUM(($J$13+C51)+($L$13-E50))</f>
        <v>0.39236111111111105</v>
      </c>
      <c r="AB51" s="294"/>
    </row>
    <row r="52" spans="1:28" x14ac:dyDescent="0.2">
      <c r="A52" s="2" t="s">
        <v>15</v>
      </c>
      <c r="B52" s="101" t="s">
        <v>61</v>
      </c>
      <c r="C52" s="371">
        <v>0.21875</v>
      </c>
      <c r="D52" s="317" t="s">
        <v>59</v>
      </c>
      <c r="E52" s="317">
        <v>0.84722222222222199</v>
      </c>
      <c r="F52" s="316">
        <f t="shared" si="12"/>
        <v>0.62847222222222199</v>
      </c>
      <c r="G52" s="128">
        <v>0.52777777777777801</v>
      </c>
      <c r="H52" s="317" t="s">
        <v>59</v>
      </c>
      <c r="I52" s="319">
        <v>0.65277777777777779</v>
      </c>
      <c r="J52" s="288"/>
      <c r="K52" s="288" t="s">
        <v>59</v>
      </c>
      <c r="L52" s="289"/>
      <c r="M52" s="290">
        <v>0.34027777777777801</v>
      </c>
      <c r="N52" s="288" t="s">
        <v>59</v>
      </c>
      <c r="O52" s="288">
        <v>0.38194444444444398</v>
      </c>
      <c r="P52" s="290"/>
      <c r="Q52" s="288" t="s">
        <v>59</v>
      </c>
      <c r="R52" s="289"/>
      <c r="S52" s="284">
        <f t="shared" si="13"/>
        <v>0.50347222222222221</v>
      </c>
      <c r="T52" s="291">
        <f t="shared" si="14"/>
        <v>11.08333333333335</v>
      </c>
      <c r="U52" s="319">
        <f t="shared" si="15"/>
        <v>0.37152777777777801</v>
      </c>
      <c r="V52" s="101">
        <f t="shared" si="16"/>
        <v>0.12499999999999978</v>
      </c>
      <c r="W52" s="101">
        <f t="shared" si="17"/>
        <v>0.49652777777777779</v>
      </c>
      <c r="X52" s="92"/>
      <c r="Y52" s="128"/>
      <c r="Z52" s="293">
        <f>SUM(($J$13+C52)+($L$13-E51))</f>
        <v>0.34722222222222199</v>
      </c>
      <c r="AB52" s="294"/>
    </row>
    <row r="53" spans="1:28" x14ac:dyDescent="0.2">
      <c r="A53" s="2"/>
      <c r="B53" s="101" t="s">
        <v>62</v>
      </c>
      <c r="C53" s="315">
        <v>0.23958333333333301</v>
      </c>
      <c r="D53" s="285" t="s">
        <v>59</v>
      </c>
      <c r="E53" s="285">
        <v>0.87152777777777801</v>
      </c>
      <c r="F53" s="316">
        <f t="shared" si="12"/>
        <v>0.63194444444444497</v>
      </c>
      <c r="G53" s="317">
        <v>0.54513888888888895</v>
      </c>
      <c r="H53" s="317" t="s">
        <v>59</v>
      </c>
      <c r="I53" s="318">
        <v>0.63194444444444398</v>
      </c>
      <c r="J53" s="288"/>
      <c r="K53" s="288" t="s">
        <v>59</v>
      </c>
      <c r="L53" s="289"/>
      <c r="M53" s="290"/>
      <c r="N53" s="288" t="s">
        <v>59</v>
      </c>
      <c r="O53" s="288"/>
      <c r="P53" s="290"/>
      <c r="Q53" s="288" t="s">
        <v>59</v>
      </c>
      <c r="R53" s="289"/>
      <c r="S53" s="284">
        <f t="shared" si="13"/>
        <v>0.54513888888888995</v>
      </c>
      <c r="T53" s="291">
        <f t="shared" si="14"/>
        <v>13.083333333333359</v>
      </c>
      <c r="U53" s="319">
        <f t="shared" si="15"/>
        <v>0.36805555555555503</v>
      </c>
      <c r="V53" s="101">
        <f t="shared" si="16"/>
        <v>8.6805555555555025E-2</v>
      </c>
      <c r="W53" s="101">
        <f t="shared" si="17"/>
        <v>0.45486111111111005</v>
      </c>
      <c r="X53" s="92"/>
      <c r="Y53" s="128"/>
      <c r="Z53" s="293">
        <f>SUM(($J$13+C53)+($L$13-E52))</f>
        <v>0.39236111111111105</v>
      </c>
      <c r="AB53" s="294"/>
    </row>
    <row r="54" spans="1:28" ht="13.5" thickBot="1" x14ac:dyDescent="0.25">
      <c r="A54" s="2"/>
      <c r="B54" s="120" t="s">
        <v>63</v>
      </c>
      <c r="C54" s="439">
        <v>0.21875</v>
      </c>
      <c r="D54" s="440" t="s">
        <v>59</v>
      </c>
      <c r="E54" s="440">
        <v>0.60763888888888895</v>
      </c>
      <c r="F54" s="295">
        <f t="shared" si="12"/>
        <v>0.38888888888888895</v>
      </c>
      <c r="G54" s="296"/>
      <c r="H54" s="296" t="s">
        <v>59</v>
      </c>
      <c r="I54" s="297"/>
      <c r="J54" s="298"/>
      <c r="K54" s="298" t="s">
        <v>59</v>
      </c>
      <c r="L54" s="299"/>
      <c r="M54" s="300"/>
      <c r="N54" s="298" t="s">
        <v>59</v>
      </c>
      <c r="O54" s="298"/>
      <c r="P54" s="300"/>
      <c r="Q54" s="298" t="s">
        <v>59</v>
      </c>
      <c r="R54" s="299"/>
      <c r="S54" s="301">
        <f t="shared" si="13"/>
        <v>0.38888888888888895</v>
      </c>
      <c r="T54" s="302">
        <f t="shared" si="14"/>
        <v>9.3333333333333357</v>
      </c>
      <c r="U54" s="441">
        <f t="shared" si="15"/>
        <v>0.61111111111111105</v>
      </c>
      <c r="V54" s="120">
        <f t="shared" si="16"/>
        <v>0</v>
      </c>
      <c r="W54" s="120">
        <f t="shared" si="17"/>
        <v>0.61111111111111105</v>
      </c>
      <c r="X54" s="92"/>
      <c r="Y54" s="128"/>
      <c r="Z54" s="303">
        <f>SUM(($J$13+C54)+($L$13-E53))</f>
        <v>0.34722222222222199</v>
      </c>
      <c r="AB54" s="294"/>
    </row>
    <row r="55" spans="1:28" x14ac:dyDescent="0.2">
      <c r="A55" s="2"/>
      <c r="B55" s="122" t="s">
        <v>63</v>
      </c>
      <c r="C55" s="304">
        <v>0.64583333333333304</v>
      </c>
      <c r="D55" s="305" t="s">
        <v>59</v>
      </c>
      <c r="E55" s="305">
        <v>0.91666666666666696</v>
      </c>
      <c r="F55" s="306">
        <f t="shared" si="12"/>
        <v>0.27083333333333393</v>
      </c>
      <c r="G55" s="305"/>
      <c r="H55" s="305" t="s">
        <v>59</v>
      </c>
      <c r="I55" s="307"/>
      <c r="J55" s="308"/>
      <c r="K55" s="308" t="s">
        <v>59</v>
      </c>
      <c r="L55" s="309"/>
      <c r="M55" s="310"/>
      <c r="N55" s="308" t="s">
        <v>59</v>
      </c>
      <c r="O55" s="308"/>
      <c r="P55" s="310"/>
      <c r="Q55" s="308" t="s">
        <v>59</v>
      </c>
      <c r="R55" s="309"/>
      <c r="S55" s="311">
        <f t="shared" si="13"/>
        <v>0.27083333333333393</v>
      </c>
      <c r="T55" s="312">
        <f t="shared" si="14"/>
        <v>6.5000000000000142</v>
      </c>
      <c r="U55" s="313">
        <f t="shared" si="15"/>
        <v>0.72916666666666607</v>
      </c>
      <c r="V55" s="122">
        <f t="shared" si="16"/>
        <v>0</v>
      </c>
      <c r="W55" s="122">
        <f t="shared" si="17"/>
        <v>0.72916666666666607</v>
      </c>
      <c r="X55" s="92"/>
      <c r="Y55" s="128"/>
      <c r="Z55" s="314">
        <f>SUM(($J$13+C55)+($L$13-E46))</f>
        <v>1.645833333333333</v>
      </c>
      <c r="AB55" s="294"/>
    </row>
    <row r="56" spans="1:28" x14ac:dyDescent="0.2">
      <c r="A56" s="2"/>
      <c r="B56" s="370" t="s">
        <v>64</v>
      </c>
      <c r="C56" s="374">
        <v>0.27430555555555602</v>
      </c>
      <c r="D56" s="317" t="s">
        <v>59</v>
      </c>
      <c r="E56" s="128">
        <v>0.81944444444444398</v>
      </c>
      <c r="F56" s="316">
        <f t="shared" si="12"/>
        <v>0.54513888888888795</v>
      </c>
      <c r="G56" s="317">
        <v>0.50694444444444398</v>
      </c>
      <c r="H56" s="317" t="s">
        <v>59</v>
      </c>
      <c r="I56" s="318">
        <v>0.58680555555555602</v>
      </c>
      <c r="J56" s="372"/>
      <c r="K56" s="372" t="s">
        <v>59</v>
      </c>
      <c r="L56" s="375"/>
      <c r="M56" s="373"/>
      <c r="N56" s="372" t="s">
        <v>59</v>
      </c>
      <c r="O56" s="372"/>
      <c r="P56" s="373"/>
      <c r="Q56" s="372" t="s">
        <v>59</v>
      </c>
      <c r="R56" s="289"/>
      <c r="S56" s="284">
        <f t="shared" si="13"/>
        <v>0.4652777777777759</v>
      </c>
      <c r="T56" s="291">
        <f t="shared" si="14"/>
        <v>11.166666666666622</v>
      </c>
      <c r="U56" s="319">
        <f t="shared" si="15"/>
        <v>0.45486111111111205</v>
      </c>
      <c r="V56" s="101">
        <f t="shared" si="16"/>
        <v>7.9861111111112049E-2</v>
      </c>
      <c r="W56" s="101">
        <f t="shared" si="17"/>
        <v>0.5347222222222241</v>
      </c>
      <c r="X56" s="92"/>
      <c r="Y56" s="128"/>
      <c r="Z56" s="293">
        <f>SUM(($J$13+C56)+($L$13-E55))</f>
        <v>0.35763888888888906</v>
      </c>
      <c r="AB56" s="294"/>
    </row>
    <row r="57" spans="1:28" ht="13.5" thickBot="1" x14ac:dyDescent="0.25">
      <c r="A57" s="2"/>
      <c r="B57" s="101" t="s">
        <v>65</v>
      </c>
      <c r="C57" s="374">
        <v>0.30902777777777801</v>
      </c>
      <c r="D57" s="317" t="s">
        <v>59</v>
      </c>
      <c r="E57" s="128">
        <v>0.875</v>
      </c>
      <c r="F57" s="316">
        <f t="shared" si="12"/>
        <v>0.56597222222222199</v>
      </c>
      <c r="G57" s="317"/>
      <c r="H57" s="317" t="s">
        <v>59</v>
      </c>
      <c r="I57" s="318"/>
      <c r="J57" s="288"/>
      <c r="K57" s="288" t="s">
        <v>59</v>
      </c>
      <c r="L57" s="289"/>
      <c r="M57" s="290"/>
      <c r="N57" s="288" t="s">
        <v>59</v>
      </c>
      <c r="O57" s="288"/>
      <c r="P57" s="290"/>
      <c r="Q57" s="288" t="s">
        <v>59</v>
      </c>
      <c r="R57" s="289"/>
      <c r="S57" s="284">
        <f t="shared" si="13"/>
        <v>0.56597222222222199</v>
      </c>
      <c r="T57" s="291">
        <f t="shared" si="14"/>
        <v>13.583333333333329</v>
      </c>
      <c r="U57" s="319">
        <f t="shared" si="15"/>
        <v>0.43402777777777801</v>
      </c>
      <c r="V57" s="101">
        <f t="shared" si="16"/>
        <v>0</v>
      </c>
      <c r="W57" s="101">
        <f t="shared" si="17"/>
        <v>0.43402777777777801</v>
      </c>
      <c r="X57" s="92"/>
      <c r="Y57" s="3"/>
      <c r="Z57" s="303">
        <f>SUM(($J$13+C57)+($L$13-E56))</f>
        <v>0.48958333333333404</v>
      </c>
      <c r="AB57" s="294"/>
    </row>
    <row r="58" spans="1:28" ht="13.5" thickBot="1" x14ac:dyDescent="0.25">
      <c r="A58" s="2"/>
      <c r="B58" s="376"/>
      <c r="C58" s="376" t="s">
        <v>187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77">
        <f>SUM(S50:S54,S56:S57)*24</f>
        <v>83.416666666666671</v>
      </c>
      <c r="T58" s="378">
        <f>SUM(T50:T54,T56:T57)</f>
        <v>82.416666666666686</v>
      </c>
      <c r="U58" s="3"/>
      <c r="V58" s="2"/>
      <c r="W58" s="379">
        <f>SUM(W50:W54,W56:W57)*24</f>
        <v>84.583333333333329</v>
      </c>
      <c r="X58" s="31"/>
      <c r="Y58" s="31"/>
      <c r="Z58" s="335"/>
    </row>
    <row r="59" spans="1:28" x14ac:dyDescent="0.2">
      <c r="C59" s="376" t="s">
        <v>188</v>
      </c>
    </row>
    <row r="60" spans="1:28" x14ac:dyDescent="0.2">
      <c r="B60" s="79"/>
      <c r="C60" s="282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</row>
    <row r="61" spans="1:28" x14ac:dyDescent="0.2">
      <c r="A61" s="2"/>
      <c r="B61" s="354" t="s">
        <v>77</v>
      </c>
      <c r="C61" s="284">
        <v>0.45833333333333298</v>
      </c>
      <c r="D61" s="285" t="s">
        <v>59</v>
      </c>
      <c r="E61" s="164">
        <v>0.875</v>
      </c>
      <c r="F61" s="286">
        <f t="shared" ref="F61:F76" si="18">(E61-C61)</f>
        <v>0.41666666666666702</v>
      </c>
      <c r="G61" s="285"/>
      <c r="H61" s="285" t="s">
        <v>59</v>
      </c>
      <c r="I61" s="287"/>
      <c r="J61" s="288"/>
      <c r="K61" s="288" t="s">
        <v>59</v>
      </c>
      <c r="L61" s="289"/>
      <c r="M61" s="290"/>
      <c r="N61" s="288" t="s">
        <v>59</v>
      </c>
      <c r="O61" s="288"/>
      <c r="P61" s="290"/>
      <c r="Q61" s="288" t="s">
        <v>59</v>
      </c>
      <c r="R61" s="289"/>
      <c r="S61" s="284">
        <f t="shared" ref="S61:S76" si="19">(F61-((I61-G61)))</f>
        <v>0.41666666666666702</v>
      </c>
      <c r="T61" s="291">
        <f t="shared" ref="T61:T76" si="20">(F61-((I61-G61)+(L61-J61)+(O61-M61)+(R61-P61)))*24</f>
        <v>10.000000000000009</v>
      </c>
      <c r="U61" s="292">
        <f t="shared" ref="U61:U76" si="21">(($J$13+C61)+($L$13-E61))</f>
        <v>0.58333333333333304</v>
      </c>
      <c r="V61" s="101">
        <f t="shared" ref="V61:V76" si="22">(I61-G61)</f>
        <v>0</v>
      </c>
      <c r="W61" s="101">
        <f t="shared" ref="W61:W76" si="23">(V61+U61)</f>
        <v>0.58333333333333304</v>
      </c>
      <c r="X61" s="92"/>
      <c r="Y61" s="128"/>
      <c r="Z61" s="293">
        <f>SUM(($J$13+C61)+($L$13-E60))</f>
        <v>1.458333333333333</v>
      </c>
      <c r="AB61" s="294"/>
    </row>
    <row r="62" spans="1:28" ht="13.5" thickBot="1" x14ac:dyDescent="0.25">
      <c r="A62" s="2"/>
      <c r="B62" s="395" t="s">
        <v>134</v>
      </c>
      <c r="C62" s="439">
        <v>0.22916666666666699</v>
      </c>
      <c r="D62" s="440" t="s">
        <v>59</v>
      </c>
      <c r="E62" s="440">
        <v>0.60763888888888895</v>
      </c>
      <c r="F62" s="295">
        <f t="shared" si="18"/>
        <v>0.37847222222222199</v>
      </c>
      <c r="G62" s="296"/>
      <c r="H62" s="296" t="s">
        <v>59</v>
      </c>
      <c r="I62" s="297"/>
      <c r="J62" s="298"/>
      <c r="K62" s="298" t="s">
        <v>59</v>
      </c>
      <c r="L62" s="299"/>
      <c r="M62" s="300"/>
      <c r="N62" s="298" t="s">
        <v>59</v>
      </c>
      <c r="O62" s="298"/>
      <c r="P62" s="300"/>
      <c r="Q62" s="298" t="s">
        <v>59</v>
      </c>
      <c r="R62" s="299"/>
      <c r="S62" s="301">
        <f t="shared" si="19"/>
        <v>0.37847222222222199</v>
      </c>
      <c r="T62" s="302">
        <f t="shared" si="20"/>
        <v>9.0833333333333286</v>
      </c>
      <c r="U62" s="441">
        <f t="shared" si="21"/>
        <v>0.62152777777777801</v>
      </c>
      <c r="V62" s="120">
        <f t="shared" si="22"/>
        <v>0</v>
      </c>
      <c r="W62" s="120">
        <f t="shared" si="23"/>
        <v>0.62152777777777801</v>
      </c>
      <c r="X62" s="92"/>
      <c r="Y62" s="128"/>
      <c r="Z62" s="303">
        <f>SUM(($J$13+C62)+($L$13-E49))</f>
        <v>1.229166666666667</v>
      </c>
      <c r="AB62" s="294"/>
    </row>
    <row r="63" spans="1:28" x14ac:dyDescent="0.2">
      <c r="A63" s="2"/>
      <c r="B63" s="396" t="s">
        <v>134</v>
      </c>
      <c r="C63" s="304">
        <v>0.64583333333333304</v>
      </c>
      <c r="D63" s="305" t="s">
        <v>59</v>
      </c>
      <c r="E63" s="305">
        <v>0.91666666666666696</v>
      </c>
      <c r="F63" s="306">
        <f t="shared" si="18"/>
        <v>0.27083333333333393</v>
      </c>
      <c r="G63" s="305"/>
      <c r="H63" s="305" t="s">
        <v>59</v>
      </c>
      <c r="I63" s="307"/>
      <c r="J63" s="308"/>
      <c r="K63" s="308" t="s">
        <v>59</v>
      </c>
      <c r="L63" s="309"/>
      <c r="M63" s="310"/>
      <c r="N63" s="308" t="s">
        <v>59</v>
      </c>
      <c r="O63" s="308"/>
      <c r="P63" s="310"/>
      <c r="Q63" s="308" t="s">
        <v>59</v>
      </c>
      <c r="R63" s="309"/>
      <c r="S63" s="311">
        <f t="shared" si="19"/>
        <v>0.27083333333333393</v>
      </c>
      <c r="T63" s="312">
        <f t="shared" si="20"/>
        <v>6.5000000000000142</v>
      </c>
      <c r="U63" s="313">
        <f t="shared" si="21"/>
        <v>0.72916666666666607</v>
      </c>
      <c r="V63" s="122">
        <f t="shared" si="22"/>
        <v>0</v>
      </c>
      <c r="W63" s="122">
        <f t="shared" si="23"/>
        <v>0.72916666666666607</v>
      </c>
      <c r="X63" s="92"/>
      <c r="Y63" s="128"/>
      <c r="Z63" s="314">
        <f>SUM(($J$13+C63)+($L$13-E60))</f>
        <v>1.645833333333333</v>
      </c>
      <c r="AB63" s="294"/>
    </row>
    <row r="64" spans="1:28" x14ac:dyDescent="0.2">
      <c r="A64" s="2"/>
      <c r="B64" s="354" t="s">
        <v>78</v>
      </c>
      <c r="C64" s="315">
        <v>0.27430555555555602</v>
      </c>
      <c r="D64" s="285" t="s">
        <v>59</v>
      </c>
      <c r="E64" s="164">
        <v>0.63888888888888884</v>
      </c>
      <c r="F64" s="316">
        <f t="shared" si="18"/>
        <v>0.36458333333333282</v>
      </c>
      <c r="G64" s="317"/>
      <c r="H64" s="317" t="s">
        <v>59</v>
      </c>
      <c r="I64" s="318"/>
      <c r="J64" s="288"/>
      <c r="K64" s="288" t="s">
        <v>59</v>
      </c>
      <c r="L64" s="289"/>
      <c r="M64" s="290"/>
      <c r="N64" s="288" t="s">
        <v>59</v>
      </c>
      <c r="O64" s="288"/>
      <c r="P64" s="290"/>
      <c r="Q64" s="288" t="s">
        <v>59</v>
      </c>
      <c r="R64" s="289"/>
      <c r="S64" s="284">
        <f t="shared" si="19"/>
        <v>0.36458333333333282</v>
      </c>
      <c r="T64" s="291">
        <f t="shared" si="20"/>
        <v>8.7499999999999876</v>
      </c>
      <c r="U64" s="319">
        <f t="shared" si="21"/>
        <v>0.63541666666666718</v>
      </c>
      <c r="V64" s="101">
        <f t="shared" si="22"/>
        <v>0</v>
      </c>
      <c r="W64" s="101">
        <f t="shared" si="23"/>
        <v>0.63541666666666718</v>
      </c>
      <c r="X64" s="92"/>
      <c r="Y64" s="128"/>
      <c r="Z64" s="293">
        <f>SUM(($J$13+C64)+($L$13-E63))</f>
        <v>0.35763888888888906</v>
      </c>
      <c r="AB64" s="294"/>
    </row>
    <row r="65" spans="1:28" x14ac:dyDescent="0.2">
      <c r="A65" s="2"/>
      <c r="B65" s="354" t="s">
        <v>79</v>
      </c>
      <c r="C65" s="315">
        <v>0.38541666666666702</v>
      </c>
      <c r="D65" s="285" t="s">
        <v>59</v>
      </c>
      <c r="E65" s="164">
        <v>0.875</v>
      </c>
      <c r="F65" s="316">
        <f t="shared" si="18"/>
        <v>0.48958333333333298</v>
      </c>
      <c r="G65" s="317"/>
      <c r="H65" s="317" t="s">
        <v>59</v>
      </c>
      <c r="I65" s="318"/>
      <c r="J65" s="288"/>
      <c r="K65" s="288" t="s">
        <v>59</v>
      </c>
      <c r="L65" s="289"/>
      <c r="M65" s="290"/>
      <c r="N65" s="288" t="s">
        <v>59</v>
      </c>
      <c r="O65" s="288"/>
      <c r="P65" s="290"/>
      <c r="Q65" s="288" t="s">
        <v>59</v>
      </c>
      <c r="R65" s="289"/>
      <c r="S65" s="284">
        <f t="shared" si="19"/>
        <v>0.48958333333333298</v>
      </c>
      <c r="T65" s="291">
        <f t="shared" si="20"/>
        <v>11.749999999999991</v>
      </c>
      <c r="U65" s="319">
        <f t="shared" si="21"/>
        <v>0.51041666666666696</v>
      </c>
      <c r="V65" s="101">
        <f t="shared" si="22"/>
        <v>0</v>
      </c>
      <c r="W65" s="101">
        <f t="shared" si="23"/>
        <v>0.51041666666666696</v>
      </c>
      <c r="X65" s="92"/>
      <c r="Y65" s="128"/>
      <c r="Z65" s="293">
        <f>SUM(($J$13+C65)+($L$13-E64))</f>
        <v>0.74652777777777812</v>
      </c>
      <c r="AB65" s="294"/>
    </row>
    <row r="66" spans="1:28" x14ac:dyDescent="0.2">
      <c r="A66" s="2"/>
      <c r="B66" s="354" t="s">
        <v>110</v>
      </c>
      <c r="C66" s="315">
        <v>0.30902777777777801</v>
      </c>
      <c r="D66" s="285" t="s">
        <v>59</v>
      </c>
      <c r="E66" s="164">
        <v>0.88194444444444398</v>
      </c>
      <c r="F66" s="316">
        <f t="shared" si="18"/>
        <v>0.57291666666666596</v>
      </c>
      <c r="G66" s="317"/>
      <c r="H66" s="317" t="s">
        <v>59</v>
      </c>
      <c r="I66" s="318"/>
      <c r="J66" s="288"/>
      <c r="K66" s="288" t="s">
        <v>59</v>
      </c>
      <c r="L66" s="289"/>
      <c r="M66" s="290"/>
      <c r="N66" s="288" t="s">
        <v>59</v>
      </c>
      <c r="O66" s="288"/>
      <c r="P66" s="290"/>
      <c r="Q66" s="288" t="s">
        <v>59</v>
      </c>
      <c r="R66" s="289"/>
      <c r="S66" s="284">
        <f t="shared" si="19"/>
        <v>0.57291666666666596</v>
      </c>
      <c r="T66" s="291">
        <f t="shared" si="20"/>
        <v>13.749999999999982</v>
      </c>
      <c r="U66" s="319">
        <f t="shared" si="21"/>
        <v>0.42708333333333404</v>
      </c>
      <c r="V66" s="101">
        <f t="shared" si="22"/>
        <v>0</v>
      </c>
      <c r="W66" s="101">
        <f t="shared" si="23"/>
        <v>0.42708333333333404</v>
      </c>
      <c r="X66" s="92"/>
      <c r="Y66" s="128"/>
      <c r="Z66" s="293">
        <f>SUM(($J$13+C66)+($L$13-E65))</f>
        <v>0.43402777777777801</v>
      </c>
      <c r="AB66" s="294"/>
    </row>
    <row r="67" spans="1:28" ht="13.5" thickBot="1" x14ac:dyDescent="0.25">
      <c r="A67" s="2"/>
      <c r="B67" s="395" t="s">
        <v>135</v>
      </c>
      <c r="C67" s="439">
        <v>0.22916666666666699</v>
      </c>
      <c r="D67" s="440" t="s">
        <v>59</v>
      </c>
      <c r="E67" s="440">
        <v>0.60763888888888895</v>
      </c>
      <c r="F67" s="295">
        <f t="shared" si="18"/>
        <v>0.37847222222222199</v>
      </c>
      <c r="G67" s="296"/>
      <c r="H67" s="296" t="s">
        <v>59</v>
      </c>
      <c r="I67" s="297"/>
      <c r="J67" s="298"/>
      <c r="K67" s="298" t="s">
        <v>59</v>
      </c>
      <c r="L67" s="299"/>
      <c r="M67" s="300"/>
      <c r="N67" s="298" t="s">
        <v>59</v>
      </c>
      <c r="O67" s="298"/>
      <c r="P67" s="300"/>
      <c r="Q67" s="298" t="s">
        <v>59</v>
      </c>
      <c r="R67" s="299"/>
      <c r="S67" s="301">
        <f t="shared" si="19"/>
        <v>0.37847222222222199</v>
      </c>
      <c r="T67" s="302">
        <f t="shared" si="20"/>
        <v>9.0833333333333286</v>
      </c>
      <c r="U67" s="441">
        <f t="shared" si="21"/>
        <v>0.62152777777777801</v>
      </c>
      <c r="V67" s="120">
        <f t="shared" si="22"/>
        <v>0</v>
      </c>
      <c r="W67" s="120">
        <f t="shared" si="23"/>
        <v>0.62152777777777801</v>
      </c>
      <c r="X67" s="92"/>
      <c r="Y67" s="128"/>
      <c r="Z67" s="303">
        <f>SUM(($J$13+C67)+($L$13-E49))</f>
        <v>1.229166666666667</v>
      </c>
      <c r="AB67" s="294"/>
    </row>
    <row r="68" spans="1:28" x14ac:dyDescent="0.2">
      <c r="A68" s="2"/>
      <c r="B68" s="396" t="s">
        <v>135</v>
      </c>
      <c r="C68" s="304">
        <v>0.64583333333333304</v>
      </c>
      <c r="D68" s="305" t="s">
        <v>59</v>
      </c>
      <c r="E68" s="305">
        <v>0.91666666666666696</v>
      </c>
      <c r="F68" s="306">
        <f t="shared" si="18"/>
        <v>0.27083333333333393</v>
      </c>
      <c r="G68" s="305"/>
      <c r="H68" s="305" t="s">
        <v>59</v>
      </c>
      <c r="I68" s="307"/>
      <c r="J68" s="308"/>
      <c r="K68" s="308" t="s">
        <v>59</v>
      </c>
      <c r="L68" s="309"/>
      <c r="M68" s="310"/>
      <c r="N68" s="308" t="s">
        <v>59</v>
      </c>
      <c r="O68" s="308"/>
      <c r="P68" s="310"/>
      <c r="Q68" s="308" t="s">
        <v>59</v>
      </c>
      <c r="R68" s="309"/>
      <c r="S68" s="311">
        <f t="shared" si="19"/>
        <v>0.27083333333333393</v>
      </c>
      <c r="T68" s="312">
        <f t="shared" si="20"/>
        <v>6.5000000000000142</v>
      </c>
      <c r="U68" s="313">
        <f t="shared" si="21"/>
        <v>0.72916666666666607</v>
      </c>
      <c r="V68" s="122">
        <f t="shared" si="22"/>
        <v>0</v>
      </c>
      <c r="W68" s="122">
        <f t="shared" si="23"/>
        <v>0.72916666666666607</v>
      </c>
      <c r="X68" s="92"/>
      <c r="Y68" s="128"/>
      <c r="Z68" s="314">
        <f>SUM(($J$13+C68)+($L$13-E65))</f>
        <v>0.77083333333333304</v>
      </c>
      <c r="AB68" s="294"/>
    </row>
    <row r="69" spans="1:28" x14ac:dyDescent="0.2">
      <c r="A69" s="2"/>
      <c r="B69" s="354" t="s">
        <v>93</v>
      </c>
      <c r="C69" s="315">
        <v>0.27430555555555602</v>
      </c>
      <c r="D69" s="285" t="s">
        <v>59</v>
      </c>
      <c r="E69" s="164">
        <v>0.78125</v>
      </c>
      <c r="F69" s="316">
        <f t="shared" si="18"/>
        <v>0.50694444444444398</v>
      </c>
      <c r="G69" s="317"/>
      <c r="H69" s="317" t="s">
        <v>59</v>
      </c>
      <c r="I69" s="318"/>
      <c r="J69" s="288"/>
      <c r="K69" s="288" t="s">
        <v>59</v>
      </c>
      <c r="L69" s="289"/>
      <c r="M69" s="290"/>
      <c r="N69" s="288" t="s">
        <v>59</v>
      </c>
      <c r="O69" s="288"/>
      <c r="P69" s="290"/>
      <c r="Q69" s="288" t="s">
        <v>59</v>
      </c>
      <c r="R69" s="289"/>
      <c r="S69" s="284">
        <f t="shared" si="19"/>
        <v>0.50694444444444398</v>
      </c>
      <c r="T69" s="291">
        <f t="shared" si="20"/>
        <v>12.166666666666655</v>
      </c>
      <c r="U69" s="319">
        <f t="shared" si="21"/>
        <v>0.49305555555555602</v>
      </c>
      <c r="V69" s="101">
        <f t="shared" si="22"/>
        <v>0</v>
      </c>
      <c r="W69" s="101">
        <f t="shared" si="23"/>
        <v>0.49305555555555602</v>
      </c>
      <c r="X69" s="92"/>
      <c r="Y69" s="128"/>
      <c r="Z69" s="293">
        <f>SUM(($J$13+C69)+($L$13-E68))</f>
        <v>0.35763888888888906</v>
      </c>
      <c r="AB69" s="294"/>
    </row>
    <row r="70" spans="1:28" x14ac:dyDescent="0.2">
      <c r="A70" s="2"/>
      <c r="B70" s="354" t="s">
        <v>94</v>
      </c>
      <c r="C70" s="315">
        <v>0.38541666666666669</v>
      </c>
      <c r="D70" s="285" t="s">
        <v>59</v>
      </c>
      <c r="E70" s="164">
        <v>0.875</v>
      </c>
      <c r="F70" s="316">
        <f t="shared" si="18"/>
        <v>0.48958333333333331</v>
      </c>
      <c r="G70" s="317"/>
      <c r="H70" s="317" t="s">
        <v>59</v>
      </c>
      <c r="I70" s="318"/>
      <c r="J70" s="288"/>
      <c r="K70" s="288" t="s">
        <v>59</v>
      </c>
      <c r="L70" s="289"/>
      <c r="M70" s="290"/>
      <c r="N70" s="288" t="s">
        <v>59</v>
      </c>
      <c r="O70" s="288"/>
      <c r="P70" s="290"/>
      <c r="Q70" s="288" t="s">
        <v>59</v>
      </c>
      <c r="R70" s="289"/>
      <c r="S70" s="284">
        <f t="shared" si="19"/>
        <v>0.48958333333333331</v>
      </c>
      <c r="T70" s="291">
        <f t="shared" si="20"/>
        <v>11.75</v>
      </c>
      <c r="U70" s="319">
        <f t="shared" si="21"/>
        <v>0.51041666666666674</v>
      </c>
      <c r="V70" s="101">
        <f t="shared" si="22"/>
        <v>0</v>
      </c>
      <c r="W70" s="101">
        <f t="shared" si="23"/>
        <v>0.51041666666666674</v>
      </c>
      <c r="X70" s="92"/>
      <c r="Y70" s="128"/>
      <c r="Z70" s="293">
        <f>SUM(($J$13+C70)+($L$13-E69))</f>
        <v>0.60416666666666674</v>
      </c>
      <c r="AB70" s="294"/>
    </row>
    <row r="71" spans="1:28" ht="13.5" thickBot="1" x14ac:dyDescent="0.25">
      <c r="A71" s="2"/>
      <c r="B71" s="395" t="s">
        <v>111</v>
      </c>
      <c r="C71" s="439">
        <v>0.22916666666666699</v>
      </c>
      <c r="D71" s="440" t="s">
        <v>59</v>
      </c>
      <c r="E71" s="440">
        <v>0.60763888888888895</v>
      </c>
      <c r="F71" s="295">
        <f t="shared" si="18"/>
        <v>0.37847222222222199</v>
      </c>
      <c r="G71" s="296"/>
      <c r="H71" s="296" t="s">
        <v>59</v>
      </c>
      <c r="I71" s="297"/>
      <c r="J71" s="298"/>
      <c r="K71" s="298" t="s">
        <v>59</v>
      </c>
      <c r="L71" s="299"/>
      <c r="M71" s="300"/>
      <c r="N71" s="298" t="s">
        <v>59</v>
      </c>
      <c r="O71" s="298"/>
      <c r="P71" s="300"/>
      <c r="Q71" s="298" t="s">
        <v>59</v>
      </c>
      <c r="R71" s="299"/>
      <c r="S71" s="301">
        <f t="shared" si="19"/>
        <v>0.37847222222222199</v>
      </c>
      <c r="T71" s="302">
        <f t="shared" si="20"/>
        <v>9.0833333333333286</v>
      </c>
      <c r="U71" s="441">
        <f t="shared" si="21"/>
        <v>0.62152777777777801</v>
      </c>
      <c r="V71" s="120">
        <f t="shared" si="22"/>
        <v>0</v>
      </c>
      <c r="W71" s="120">
        <f t="shared" si="23"/>
        <v>0.62152777777777801</v>
      </c>
      <c r="X71" s="92"/>
      <c r="Y71" s="128"/>
      <c r="Z71" s="303">
        <f>SUM(($J$13+C71)+($L$13-E50))</f>
        <v>0.38194444444444497</v>
      </c>
      <c r="AB71" s="294"/>
    </row>
    <row r="72" spans="1:28" x14ac:dyDescent="0.2">
      <c r="A72" s="2"/>
      <c r="B72" s="396" t="s">
        <v>111</v>
      </c>
      <c r="C72" s="304">
        <v>0.64583333333333304</v>
      </c>
      <c r="D72" s="305" t="s">
        <v>59</v>
      </c>
      <c r="E72" s="305">
        <v>0.91666666666666696</v>
      </c>
      <c r="F72" s="306">
        <f t="shared" si="18"/>
        <v>0.27083333333333393</v>
      </c>
      <c r="G72" s="305"/>
      <c r="H72" s="305" t="s">
        <v>59</v>
      </c>
      <c r="I72" s="307"/>
      <c r="J72" s="308"/>
      <c r="K72" s="308" t="s">
        <v>59</v>
      </c>
      <c r="L72" s="309"/>
      <c r="M72" s="310"/>
      <c r="N72" s="308" t="s">
        <v>59</v>
      </c>
      <c r="O72" s="308"/>
      <c r="P72" s="310"/>
      <c r="Q72" s="308" t="s">
        <v>59</v>
      </c>
      <c r="R72" s="309"/>
      <c r="S72" s="311">
        <f t="shared" si="19"/>
        <v>0.27083333333333393</v>
      </c>
      <c r="T72" s="312">
        <f t="shared" si="20"/>
        <v>6.5000000000000142</v>
      </c>
      <c r="U72" s="313">
        <f t="shared" si="21"/>
        <v>0.72916666666666607</v>
      </c>
      <c r="V72" s="122">
        <f t="shared" si="22"/>
        <v>0</v>
      </c>
      <c r="W72" s="122">
        <f t="shared" si="23"/>
        <v>0.72916666666666607</v>
      </c>
      <c r="X72" s="92"/>
      <c r="Y72" s="128"/>
      <c r="Z72" s="314">
        <f>SUM(($J$13+C72)+($L$13-E58))</f>
        <v>1.645833333333333</v>
      </c>
      <c r="AB72" s="294"/>
    </row>
    <row r="73" spans="1:28" ht="13.5" thickBot="1" x14ac:dyDescent="0.25">
      <c r="A73" s="2"/>
      <c r="B73" s="395" t="s">
        <v>112</v>
      </c>
      <c r="C73" s="439">
        <v>0.22916666666666699</v>
      </c>
      <c r="D73" s="440" t="s">
        <v>59</v>
      </c>
      <c r="E73" s="440">
        <v>0.60763888888888895</v>
      </c>
      <c r="F73" s="295">
        <f t="shared" si="18"/>
        <v>0.37847222222222199</v>
      </c>
      <c r="G73" s="296"/>
      <c r="H73" s="296" t="s">
        <v>59</v>
      </c>
      <c r="I73" s="297"/>
      <c r="J73" s="298"/>
      <c r="K73" s="298" t="s">
        <v>59</v>
      </c>
      <c r="L73" s="299"/>
      <c r="M73" s="300"/>
      <c r="N73" s="298" t="s">
        <v>59</v>
      </c>
      <c r="O73" s="298"/>
      <c r="P73" s="300"/>
      <c r="Q73" s="298" t="s">
        <v>59</v>
      </c>
      <c r="R73" s="299"/>
      <c r="S73" s="301">
        <f t="shared" si="19"/>
        <v>0.37847222222222199</v>
      </c>
      <c r="T73" s="302">
        <f t="shared" si="20"/>
        <v>9.0833333333333286</v>
      </c>
      <c r="U73" s="441">
        <f t="shared" si="21"/>
        <v>0.62152777777777801</v>
      </c>
      <c r="V73" s="120">
        <f t="shared" si="22"/>
        <v>0</v>
      </c>
      <c r="W73" s="120">
        <f t="shared" si="23"/>
        <v>0.62152777777777801</v>
      </c>
      <c r="X73" s="92"/>
      <c r="Y73" s="128"/>
      <c r="Z73" s="303">
        <f>SUM(($J$13+C73)+($L$13-E56))</f>
        <v>0.40972222222222299</v>
      </c>
      <c r="AB73" s="294"/>
    </row>
    <row r="74" spans="1:28" x14ac:dyDescent="0.2">
      <c r="A74" s="2"/>
      <c r="B74" s="396" t="s">
        <v>112</v>
      </c>
      <c r="C74" s="304">
        <v>0.64583333333333304</v>
      </c>
      <c r="D74" s="305" t="s">
        <v>59</v>
      </c>
      <c r="E74" s="305">
        <v>0.91666666666666696</v>
      </c>
      <c r="F74" s="306">
        <f t="shared" si="18"/>
        <v>0.27083333333333393</v>
      </c>
      <c r="G74" s="305"/>
      <c r="H74" s="305" t="s">
        <v>59</v>
      </c>
      <c r="I74" s="307"/>
      <c r="J74" s="308"/>
      <c r="K74" s="308" t="s">
        <v>59</v>
      </c>
      <c r="L74" s="309"/>
      <c r="M74" s="310"/>
      <c r="N74" s="308" t="s">
        <v>59</v>
      </c>
      <c r="O74" s="308"/>
      <c r="P74" s="310"/>
      <c r="Q74" s="308" t="s">
        <v>59</v>
      </c>
      <c r="R74" s="309"/>
      <c r="S74" s="311">
        <f t="shared" si="19"/>
        <v>0.27083333333333393</v>
      </c>
      <c r="T74" s="312">
        <f t="shared" si="20"/>
        <v>6.5000000000000142</v>
      </c>
      <c r="U74" s="313">
        <f t="shared" si="21"/>
        <v>0.72916666666666607</v>
      </c>
      <c r="V74" s="122">
        <f t="shared" si="22"/>
        <v>0</v>
      </c>
      <c r="W74" s="122">
        <f t="shared" si="23"/>
        <v>0.72916666666666607</v>
      </c>
      <c r="X74" s="92"/>
      <c r="Y74" s="128"/>
      <c r="Z74" s="314">
        <f>SUM(($J$13+C74)+($L$13-E60))</f>
        <v>1.645833333333333</v>
      </c>
      <c r="AB74" s="294"/>
    </row>
    <row r="75" spans="1:28" x14ac:dyDescent="0.2">
      <c r="A75" s="2"/>
      <c r="B75" s="354" t="s">
        <v>84</v>
      </c>
      <c r="C75" s="315">
        <v>0.44444444444444398</v>
      </c>
      <c r="D75" s="285" t="s">
        <v>59</v>
      </c>
      <c r="E75" s="285">
        <v>0.90625</v>
      </c>
      <c r="F75" s="316">
        <f t="shared" si="18"/>
        <v>0.46180555555555602</v>
      </c>
      <c r="G75" s="317"/>
      <c r="H75" s="317" t="s">
        <v>59</v>
      </c>
      <c r="I75" s="318"/>
      <c r="J75" s="288"/>
      <c r="K75" s="288" t="s">
        <v>59</v>
      </c>
      <c r="L75" s="289"/>
      <c r="M75" s="290"/>
      <c r="N75" s="288" t="s">
        <v>59</v>
      </c>
      <c r="O75" s="288"/>
      <c r="P75" s="290"/>
      <c r="Q75" s="288" t="s">
        <v>59</v>
      </c>
      <c r="R75" s="289"/>
      <c r="S75" s="284">
        <f t="shared" si="19"/>
        <v>0.46180555555555602</v>
      </c>
      <c r="T75" s="291">
        <f t="shared" si="20"/>
        <v>11.083333333333345</v>
      </c>
      <c r="U75" s="319">
        <f t="shared" si="21"/>
        <v>0.53819444444444398</v>
      </c>
      <c r="V75" s="101">
        <f t="shared" si="22"/>
        <v>0</v>
      </c>
      <c r="W75" s="101">
        <f t="shared" si="23"/>
        <v>0.53819444444444398</v>
      </c>
      <c r="X75" s="92"/>
      <c r="Y75" s="128"/>
      <c r="Z75" s="293">
        <f>SUM(($J$13+C75)+($L$13-E74))</f>
        <v>0.52777777777777701</v>
      </c>
      <c r="AB75" s="294"/>
    </row>
    <row r="76" spans="1:28" x14ac:dyDescent="0.2">
      <c r="A76" s="2"/>
      <c r="B76" s="354" t="s">
        <v>113</v>
      </c>
      <c r="C76" s="315">
        <v>0.29513888888888901</v>
      </c>
      <c r="D76" s="285" t="s">
        <v>59</v>
      </c>
      <c r="E76" s="164">
        <v>0.84722222222222199</v>
      </c>
      <c r="F76" s="316">
        <f t="shared" si="18"/>
        <v>0.55208333333333304</v>
      </c>
      <c r="G76" s="128">
        <v>0.52777777777777801</v>
      </c>
      <c r="H76" s="317" t="s">
        <v>59</v>
      </c>
      <c r="I76" s="319">
        <v>0.65277777777777779</v>
      </c>
      <c r="J76" s="288"/>
      <c r="K76" s="288" t="s">
        <v>59</v>
      </c>
      <c r="L76" s="289"/>
      <c r="M76" s="290"/>
      <c r="N76" s="288" t="s">
        <v>59</v>
      </c>
      <c r="O76" s="288"/>
      <c r="P76" s="290"/>
      <c r="Q76" s="288" t="s">
        <v>59</v>
      </c>
      <c r="R76" s="289"/>
      <c r="S76" s="284">
        <f t="shared" si="19"/>
        <v>0.42708333333333326</v>
      </c>
      <c r="T76" s="291">
        <f t="shared" si="20"/>
        <v>10.249999999999998</v>
      </c>
      <c r="U76" s="319">
        <f t="shared" si="21"/>
        <v>0.44791666666666702</v>
      </c>
      <c r="V76" s="101">
        <f t="shared" si="22"/>
        <v>0.12499999999999978</v>
      </c>
      <c r="W76" s="101">
        <f t="shared" si="23"/>
        <v>0.57291666666666674</v>
      </c>
      <c r="X76" s="92"/>
      <c r="Y76" s="128"/>
      <c r="Z76" s="293">
        <f>SUM(($J$13+C76)+($L$13-E75))</f>
        <v>0.38888888888888901</v>
      </c>
      <c r="AB76" s="294"/>
    </row>
    <row r="78" spans="1:28" x14ac:dyDescent="0.2">
      <c r="C78" s="376"/>
    </row>
    <row r="79" spans="1:28" ht="13.5" thickBot="1" x14ac:dyDescent="0.25">
      <c r="A79" s="2"/>
      <c r="B79" s="2"/>
      <c r="C79" s="47" t="s">
        <v>175</v>
      </c>
      <c r="D79" s="2"/>
      <c r="E79" s="2"/>
      <c r="F79" s="2"/>
      <c r="G79" s="2"/>
      <c r="H79" s="2"/>
      <c r="I79" s="2"/>
      <c r="J79" s="2"/>
      <c r="K79" s="2"/>
      <c r="L79" s="2"/>
      <c r="M79" s="1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B79" s="1"/>
    </row>
    <row r="80" spans="1:28" ht="13.5" hidden="1" thickBot="1" x14ac:dyDescent="0.25">
      <c r="A80" s="2"/>
      <c r="B80" s="2"/>
      <c r="C80" s="2"/>
      <c r="D80" s="2"/>
      <c r="E80" s="2"/>
      <c r="F80" s="2"/>
      <c r="G80" s="2"/>
      <c r="H80" s="2"/>
      <c r="I80" s="2"/>
      <c r="J80" s="18">
        <v>0</v>
      </c>
      <c r="K80" s="2"/>
      <c r="L80" s="18">
        <v>1</v>
      </c>
      <c r="M80" s="1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B80" s="1"/>
    </row>
    <row r="81" spans="1:28" x14ac:dyDescent="0.2">
      <c r="A81" s="2"/>
      <c r="B81" s="48"/>
      <c r="C81" s="148"/>
      <c r="D81" s="49"/>
      <c r="E81" s="19" t="s">
        <v>40</v>
      </c>
      <c r="F81" s="146"/>
      <c r="G81" s="34"/>
      <c r="H81" s="35" t="s">
        <v>41</v>
      </c>
      <c r="I81" s="146"/>
      <c r="J81" s="20"/>
      <c r="K81" s="20" t="s">
        <v>42</v>
      </c>
      <c r="L81" s="116"/>
      <c r="M81" s="117"/>
      <c r="N81" s="20" t="s">
        <v>42</v>
      </c>
      <c r="O81" s="20"/>
      <c r="P81" s="117"/>
      <c r="Q81" s="20" t="s">
        <v>43</v>
      </c>
      <c r="R81" s="20"/>
      <c r="S81" s="21" t="s">
        <v>44</v>
      </c>
      <c r="T81" s="147" t="s">
        <v>45</v>
      </c>
      <c r="U81" s="148"/>
      <c r="V81" s="19" t="s">
        <v>46</v>
      </c>
      <c r="W81" s="147"/>
      <c r="X81" s="5"/>
      <c r="Y81" s="5"/>
      <c r="Z81" s="44" t="s">
        <v>47</v>
      </c>
      <c r="AB81" s="42" t="s">
        <v>33</v>
      </c>
    </row>
    <row r="82" spans="1:28" ht="13.5" thickBot="1" x14ac:dyDescent="0.25">
      <c r="A82" s="2"/>
      <c r="B82" s="50" t="s">
        <v>48</v>
      </c>
      <c r="C82" s="279"/>
      <c r="D82" s="51" t="s">
        <v>49</v>
      </c>
      <c r="E82" s="52"/>
      <c r="F82" s="38" t="s">
        <v>50</v>
      </c>
      <c r="G82" s="36" t="s">
        <v>51</v>
      </c>
      <c r="H82" s="36"/>
      <c r="I82" s="149" t="s">
        <v>51</v>
      </c>
      <c r="J82" s="150" t="s">
        <v>51</v>
      </c>
      <c r="K82" s="23"/>
      <c r="L82" s="23" t="s">
        <v>51</v>
      </c>
      <c r="M82" s="150" t="s">
        <v>51</v>
      </c>
      <c r="N82" s="23"/>
      <c r="O82" s="23" t="s">
        <v>51</v>
      </c>
      <c r="P82" s="150" t="s">
        <v>51</v>
      </c>
      <c r="Q82" s="23"/>
      <c r="R82" s="96" t="s">
        <v>51</v>
      </c>
      <c r="S82" s="97" t="s">
        <v>52</v>
      </c>
      <c r="T82" s="22" t="s">
        <v>53</v>
      </c>
      <c r="U82" s="22" t="s">
        <v>54</v>
      </c>
      <c r="V82" s="98" t="s">
        <v>55</v>
      </c>
      <c r="W82" s="99" t="s">
        <v>56</v>
      </c>
      <c r="X82" s="102"/>
      <c r="Y82" s="151"/>
      <c r="Z82" s="420" t="s">
        <v>57</v>
      </c>
      <c r="AB82" s="43"/>
    </row>
    <row r="83" spans="1:28" x14ac:dyDescent="0.2">
      <c r="A83" s="2"/>
      <c r="B83" s="125" t="s">
        <v>58</v>
      </c>
      <c r="C83" s="126">
        <v>0.22916666666666666</v>
      </c>
      <c r="D83" s="127" t="s">
        <v>59</v>
      </c>
      <c r="E83" s="127">
        <v>0.84027777777777779</v>
      </c>
      <c r="F83" s="129">
        <f t="shared" ref="F83:F90" si="24">(E83-C83)</f>
        <v>0.61111111111111116</v>
      </c>
      <c r="G83" s="127">
        <v>0.57291666666666663</v>
      </c>
      <c r="H83" s="127" t="s">
        <v>59</v>
      </c>
      <c r="I83" s="130">
        <v>0.64930555555555558</v>
      </c>
      <c r="J83" s="131"/>
      <c r="K83" s="131" t="s">
        <v>59</v>
      </c>
      <c r="L83" s="132"/>
      <c r="M83" s="133"/>
      <c r="N83" s="131" t="s">
        <v>59</v>
      </c>
      <c r="O83" s="201"/>
      <c r="P83" s="134"/>
      <c r="Q83" s="131" t="s">
        <v>59</v>
      </c>
      <c r="R83" s="94"/>
      <c r="S83" s="108">
        <f t="shared" ref="S83:S90" si="25">(F83-((I83-G83)))</f>
        <v>0.53472222222222221</v>
      </c>
      <c r="T83" s="109">
        <f t="shared" ref="T83:T90" si="26">(F83-((I83-G83)+(L83-J83)+(O83-M83)+(R83-P83)))*24</f>
        <v>12.833333333333332</v>
      </c>
      <c r="U83" s="78">
        <f t="shared" ref="U83:U90" si="27">(($J$13+C83)+($L$13-E83))</f>
        <v>0.38888888888888884</v>
      </c>
      <c r="V83" s="100">
        <f t="shared" ref="V83:V90" si="28">(I83-G83)</f>
        <v>7.6388888888888951E-2</v>
      </c>
      <c r="W83" s="101">
        <f t="shared" ref="W83:W90" si="29">(V83+U83)</f>
        <v>0.46527777777777779</v>
      </c>
      <c r="X83" s="92"/>
      <c r="Y83" s="155"/>
      <c r="Z83" s="26">
        <f>SUM(($J$13+C83)+($L$13-E90))</f>
        <v>0.35416666666666663</v>
      </c>
      <c r="AB83" s="27"/>
    </row>
    <row r="84" spans="1:28" x14ac:dyDescent="0.2">
      <c r="A84" s="2"/>
      <c r="B84" s="137" t="s">
        <v>189</v>
      </c>
      <c r="C84" s="81">
        <v>0.22916666666666666</v>
      </c>
      <c r="D84" s="54" t="s">
        <v>59</v>
      </c>
      <c r="E84" s="54">
        <v>0.86458333333333337</v>
      </c>
      <c r="F84" s="55">
        <f t="shared" si="24"/>
        <v>0.63541666666666674</v>
      </c>
      <c r="G84" s="54">
        <v>0.56597222222222221</v>
      </c>
      <c r="H84" s="54" t="s">
        <v>59</v>
      </c>
      <c r="I84" s="56">
        <v>0.61805555555555558</v>
      </c>
      <c r="J84" s="57"/>
      <c r="K84" s="57" t="s">
        <v>59</v>
      </c>
      <c r="L84" s="59"/>
      <c r="M84" s="183"/>
      <c r="N84" s="57" t="s">
        <v>59</v>
      </c>
      <c r="O84" s="57"/>
      <c r="P84" s="58"/>
      <c r="Q84" s="57" t="s">
        <v>59</v>
      </c>
      <c r="R84" s="94"/>
      <c r="S84" s="108">
        <f t="shared" si="25"/>
        <v>0.58333333333333337</v>
      </c>
      <c r="T84" s="109">
        <f t="shared" si="26"/>
        <v>14</v>
      </c>
      <c r="U84" s="78">
        <f t="shared" si="27"/>
        <v>0.36458333333333326</v>
      </c>
      <c r="V84" s="100">
        <f t="shared" si="28"/>
        <v>5.208333333333337E-2</v>
      </c>
      <c r="W84" s="101">
        <f t="shared" si="29"/>
        <v>0.41666666666666663</v>
      </c>
      <c r="X84" s="92"/>
      <c r="Y84" s="155"/>
      <c r="Z84" s="26">
        <f>SUM(($J$13+C84)+($L$13-E83))</f>
        <v>0.38888888888888884</v>
      </c>
      <c r="AB84" s="27"/>
    </row>
    <row r="85" spans="1:28" x14ac:dyDescent="0.2">
      <c r="A85" s="2" t="s">
        <v>15</v>
      </c>
      <c r="B85" s="29" t="s">
        <v>176</v>
      </c>
      <c r="C85" s="126">
        <v>0.2048611111111111</v>
      </c>
      <c r="D85" s="128" t="s">
        <v>59</v>
      </c>
      <c r="E85" s="128">
        <v>0.88194444444444442</v>
      </c>
      <c r="F85" s="40">
        <f t="shared" si="24"/>
        <v>0.67708333333333326</v>
      </c>
      <c r="G85" s="152">
        <v>0.55208333333333337</v>
      </c>
      <c r="H85" s="152" t="s">
        <v>59</v>
      </c>
      <c r="I85" s="153">
        <v>0.64583333333333337</v>
      </c>
      <c r="J85" s="89"/>
      <c r="K85" s="89" t="s">
        <v>59</v>
      </c>
      <c r="L85" s="124"/>
      <c r="M85" s="216">
        <v>0.34027777777777779</v>
      </c>
      <c r="N85" s="217" t="s">
        <v>59</v>
      </c>
      <c r="O85" s="217">
        <v>0.38194444444444442</v>
      </c>
      <c r="P85" s="118"/>
      <c r="Q85" s="28" t="s">
        <v>59</v>
      </c>
      <c r="R85" s="94"/>
      <c r="S85" s="108">
        <f t="shared" si="25"/>
        <v>0.58333333333333326</v>
      </c>
      <c r="T85" s="109">
        <f t="shared" si="26"/>
        <v>13</v>
      </c>
      <c r="U85" s="78">
        <f t="shared" si="27"/>
        <v>0.32291666666666669</v>
      </c>
      <c r="V85" s="100">
        <f t="shared" si="28"/>
        <v>9.375E-2</v>
      </c>
      <c r="W85" s="101">
        <f t="shared" si="29"/>
        <v>0.41666666666666669</v>
      </c>
      <c r="X85" s="92"/>
      <c r="Y85" s="155"/>
      <c r="Z85" s="26">
        <f>SUM(($J$13+C85)+($L$13-E84))</f>
        <v>0.34027777777777773</v>
      </c>
      <c r="AB85" s="27"/>
    </row>
    <row r="86" spans="1:28" x14ac:dyDescent="0.2">
      <c r="A86" s="2"/>
      <c r="B86" s="160" t="s">
        <v>190</v>
      </c>
      <c r="C86" s="81">
        <v>0.22569444444444445</v>
      </c>
      <c r="D86" s="82" t="s">
        <v>59</v>
      </c>
      <c r="E86" s="82">
        <v>0.86111111111111116</v>
      </c>
      <c r="F86" s="129">
        <f t="shared" si="24"/>
        <v>0.63541666666666674</v>
      </c>
      <c r="G86" s="127">
        <v>0.56597222222222221</v>
      </c>
      <c r="H86" s="127" t="s">
        <v>59</v>
      </c>
      <c r="I86" s="130">
        <v>0.61805555555555558</v>
      </c>
      <c r="J86" s="161"/>
      <c r="K86" s="161" t="s">
        <v>59</v>
      </c>
      <c r="L86" s="132"/>
      <c r="M86" s="183"/>
      <c r="N86" s="57" t="s">
        <v>59</v>
      </c>
      <c r="O86" s="57"/>
      <c r="P86" s="133"/>
      <c r="Q86" s="161" t="s">
        <v>59</v>
      </c>
      <c r="R86" s="94"/>
      <c r="S86" s="108">
        <f t="shared" si="25"/>
        <v>0.58333333333333337</v>
      </c>
      <c r="T86" s="109">
        <f t="shared" si="26"/>
        <v>14</v>
      </c>
      <c r="U86" s="78">
        <f t="shared" si="27"/>
        <v>0.36458333333333326</v>
      </c>
      <c r="V86" s="100">
        <f t="shared" si="28"/>
        <v>5.208333333333337E-2</v>
      </c>
      <c r="W86" s="101">
        <f t="shared" si="29"/>
        <v>0.41666666666666663</v>
      </c>
      <c r="X86" s="92"/>
      <c r="Y86" s="155"/>
      <c r="Z86" s="26">
        <f>SUM(($J$13+C86)+($L$13-E85))</f>
        <v>0.34375</v>
      </c>
      <c r="AB86" s="27"/>
    </row>
    <row r="87" spans="1:28" ht="13.5" thickBot="1" x14ac:dyDescent="0.25">
      <c r="A87" s="2"/>
      <c r="B87" s="219" t="s">
        <v>191</v>
      </c>
      <c r="C87" s="421">
        <v>0.2013888888888889</v>
      </c>
      <c r="D87" s="423" t="s">
        <v>59</v>
      </c>
      <c r="E87" s="423">
        <v>0.62847222222222221</v>
      </c>
      <c r="F87" s="208">
        <f t="shared" si="24"/>
        <v>0.42708333333333331</v>
      </c>
      <c r="G87" s="206"/>
      <c r="H87" s="206" t="s">
        <v>59</v>
      </c>
      <c r="I87" s="209"/>
      <c r="J87" s="210"/>
      <c r="K87" s="210" t="s">
        <v>59</v>
      </c>
      <c r="L87" s="211"/>
      <c r="M87" s="212"/>
      <c r="N87" s="210" t="s">
        <v>59</v>
      </c>
      <c r="O87" s="210"/>
      <c r="P87" s="212"/>
      <c r="Q87" s="210" t="s">
        <v>59</v>
      </c>
      <c r="R87" s="103"/>
      <c r="S87" s="110">
        <f t="shared" si="25"/>
        <v>0.42708333333333331</v>
      </c>
      <c r="T87" s="113">
        <f t="shared" si="26"/>
        <v>10.25</v>
      </c>
      <c r="U87" s="427">
        <f t="shared" si="27"/>
        <v>0.57291666666666674</v>
      </c>
      <c r="V87" s="119">
        <f t="shared" si="28"/>
        <v>0</v>
      </c>
      <c r="W87" s="120">
        <f t="shared" si="29"/>
        <v>0.57291666666666674</v>
      </c>
      <c r="X87" s="92"/>
      <c r="Y87" s="155"/>
      <c r="Z87" s="391">
        <f>SUM(($J$13+C87)+($L$13-E86))</f>
        <v>0.34027777777777773</v>
      </c>
      <c r="AB87" s="27"/>
    </row>
    <row r="88" spans="1:28" x14ac:dyDescent="0.2">
      <c r="A88" s="2"/>
      <c r="B88" s="73" t="s">
        <v>63</v>
      </c>
      <c r="C88" s="187">
        <v>0.64583333333333337</v>
      </c>
      <c r="D88" s="188" t="s">
        <v>59</v>
      </c>
      <c r="E88" s="188">
        <v>0.9375</v>
      </c>
      <c r="F88" s="68">
        <f t="shared" si="24"/>
        <v>0.29166666666666663</v>
      </c>
      <c r="G88" s="67"/>
      <c r="H88" s="67" t="s">
        <v>59</v>
      </c>
      <c r="I88" s="69"/>
      <c r="J88" s="70"/>
      <c r="K88" s="70" t="s">
        <v>59</v>
      </c>
      <c r="L88" s="72"/>
      <c r="M88" s="71"/>
      <c r="N88" s="70" t="s">
        <v>59</v>
      </c>
      <c r="O88" s="70"/>
      <c r="P88" s="71"/>
      <c r="Q88" s="70" t="s">
        <v>59</v>
      </c>
      <c r="R88" s="104"/>
      <c r="S88" s="111">
        <f t="shared" si="25"/>
        <v>0.29166666666666663</v>
      </c>
      <c r="T88" s="112">
        <f t="shared" si="26"/>
        <v>6.9999999999999991</v>
      </c>
      <c r="U88" s="88">
        <f t="shared" si="27"/>
        <v>0.70833333333333337</v>
      </c>
      <c r="V88" s="121">
        <f t="shared" si="28"/>
        <v>0</v>
      </c>
      <c r="W88" s="122">
        <f t="shared" si="29"/>
        <v>0.70833333333333337</v>
      </c>
      <c r="X88" s="92"/>
      <c r="Y88" s="155"/>
      <c r="Z88" s="62">
        <f>SUM(($J$13+C88)+($L$13-E79))</f>
        <v>1.6458333333333335</v>
      </c>
      <c r="AB88" s="27"/>
    </row>
    <row r="89" spans="1:28" x14ac:dyDescent="0.2">
      <c r="A89" s="2"/>
      <c r="B89" s="25" t="s">
        <v>64</v>
      </c>
      <c r="C89" s="39">
        <v>0.25694444444444442</v>
      </c>
      <c r="D89" s="152" t="s">
        <v>59</v>
      </c>
      <c r="E89" s="152">
        <v>0.81944444444444442</v>
      </c>
      <c r="F89" s="40">
        <f t="shared" si="24"/>
        <v>0.5625</v>
      </c>
      <c r="G89" s="152">
        <v>0.50694444444444442</v>
      </c>
      <c r="H89" s="152" t="s">
        <v>59</v>
      </c>
      <c r="I89" s="153">
        <v>0.58680555555555558</v>
      </c>
      <c r="J89" s="154"/>
      <c r="K89" s="154" t="s">
        <v>59</v>
      </c>
      <c r="L89" s="91"/>
      <c r="M89" s="248"/>
      <c r="N89" s="157" t="s">
        <v>59</v>
      </c>
      <c r="O89" s="157"/>
      <c r="P89" s="24"/>
      <c r="Q89" s="154" t="s">
        <v>59</v>
      </c>
      <c r="R89" s="94"/>
      <c r="S89" s="108">
        <f t="shared" si="25"/>
        <v>0.48263888888888884</v>
      </c>
      <c r="T89" s="109">
        <f t="shared" si="26"/>
        <v>11.583333333333332</v>
      </c>
      <c r="U89" s="78">
        <f t="shared" si="27"/>
        <v>0.4375</v>
      </c>
      <c r="V89" s="100">
        <f t="shared" si="28"/>
        <v>7.986111111111116E-2</v>
      </c>
      <c r="W89" s="101">
        <f t="shared" si="29"/>
        <v>0.51736111111111116</v>
      </c>
      <c r="X89" s="92"/>
      <c r="Y89" s="155"/>
      <c r="Z89" s="26">
        <f>SUM(($J$13+C89)+($L$13-E88))</f>
        <v>0.31944444444444442</v>
      </c>
      <c r="AB89" s="27"/>
    </row>
    <row r="90" spans="1:28" ht="13.5" thickBot="1" x14ac:dyDescent="0.25">
      <c r="A90" s="2"/>
      <c r="B90" s="29" t="s">
        <v>65</v>
      </c>
      <c r="C90" s="39">
        <v>0.30902777777777779</v>
      </c>
      <c r="D90" s="152" t="s">
        <v>59</v>
      </c>
      <c r="E90" s="155">
        <v>0.875</v>
      </c>
      <c r="F90" s="40">
        <f t="shared" si="24"/>
        <v>0.56597222222222221</v>
      </c>
      <c r="G90" s="152"/>
      <c r="H90" s="152" t="s">
        <v>59</v>
      </c>
      <c r="I90" s="153"/>
      <c r="J90" s="28"/>
      <c r="K90" s="28" t="s">
        <v>59</v>
      </c>
      <c r="L90" s="90"/>
      <c r="M90" s="118"/>
      <c r="N90" s="28" t="s">
        <v>59</v>
      </c>
      <c r="O90" s="28"/>
      <c r="P90" s="118"/>
      <c r="Q90" s="28" t="s">
        <v>59</v>
      </c>
      <c r="R90" s="93"/>
      <c r="S90" s="108">
        <f t="shared" si="25"/>
        <v>0.56597222222222221</v>
      </c>
      <c r="T90" s="109">
        <f t="shared" si="26"/>
        <v>13.583333333333332</v>
      </c>
      <c r="U90" s="78">
        <f t="shared" si="27"/>
        <v>0.43402777777777779</v>
      </c>
      <c r="V90" s="100">
        <f t="shared" si="28"/>
        <v>0</v>
      </c>
      <c r="W90" s="101">
        <f t="shared" si="29"/>
        <v>0.43402777777777779</v>
      </c>
      <c r="X90" s="92"/>
      <c r="Y90" s="3"/>
      <c r="Z90" s="445">
        <f>SUM(($J$13+C90)+($L$13-E89))</f>
        <v>0.48958333333333337</v>
      </c>
      <c r="AB90" s="27"/>
    </row>
    <row r="91" spans="1:28" ht="13.5" thickBot="1" x14ac:dyDescent="0.25">
      <c r="A91" s="2"/>
      <c r="B91" s="123"/>
      <c r="C91" s="123" t="s">
        <v>184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95">
        <f>SUM(S83:S87,S89:S90)*24</f>
        <v>90.25</v>
      </c>
      <c r="T91" s="107">
        <f>SUM(T83:T87,T89:T90)</f>
        <v>89.249999999999986</v>
      </c>
      <c r="U91" s="3"/>
      <c r="V91" s="2"/>
      <c r="W91" s="30">
        <f>SUM(W83:W87,W89:W90)*24</f>
        <v>77.75</v>
      </c>
      <c r="X91" s="31"/>
      <c r="Y91" s="31"/>
      <c r="Z91" s="9"/>
      <c r="AB91" s="1"/>
    </row>
    <row r="92" spans="1:28" x14ac:dyDescent="0.2">
      <c r="C92" s="123" t="s">
        <v>185</v>
      </c>
      <c r="AB92" s="1"/>
    </row>
    <row r="94" spans="1:28" x14ac:dyDescent="0.2">
      <c r="B94" s="79"/>
      <c r="C94" s="282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</row>
    <row r="95" spans="1:28" x14ac:dyDescent="0.2">
      <c r="A95" s="2"/>
      <c r="B95" s="354" t="s">
        <v>77</v>
      </c>
      <c r="C95" s="284">
        <v>0.45833333333333298</v>
      </c>
      <c r="D95" s="285" t="s">
        <v>59</v>
      </c>
      <c r="E95" s="164">
        <v>0.875</v>
      </c>
      <c r="F95" s="286">
        <f t="shared" ref="F95:F110" si="30">(E95-C95)</f>
        <v>0.41666666666666702</v>
      </c>
      <c r="G95" s="285"/>
      <c r="H95" s="285" t="s">
        <v>59</v>
      </c>
      <c r="I95" s="287"/>
      <c r="J95" s="288"/>
      <c r="K95" s="288" t="s">
        <v>59</v>
      </c>
      <c r="L95" s="289"/>
      <c r="M95" s="290"/>
      <c r="N95" s="288" t="s">
        <v>59</v>
      </c>
      <c r="O95" s="288"/>
      <c r="P95" s="290"/>
      <c r="Q95" s="288" t="s">
        <v>59</v>
      </c>
      <c r="R95" s="289"/>
      <c r="S95" s="284">
        <f t="shared" ref="S95:S110" si="31">(F95-((I95-G95)))</f>
        <v>0.41666666666666702</v>
      </c>
      <c r="T95" s="291">
        <f t="shared" ref="T95:T110" si="32">(F95-((I95-G95)+(L95-J95)+(O95-M95)+(R95-P95)))*24</f>
        <v>10.000000000000009</v>
      </c>
      <c r="U95" s="292">
        <f t="shared" ref="U95:U110" si="33">(($J$13+C95)+($L$13-E95))</f>
        <v>0.58333333333333304</v>
      </c>
      <c r="V95" s="101">
        <f t="shared" ref="V95:V110" si="34">(I95-G95)</f>
        <v>0</v>
      </c>
      <c r="W95" s="101">
        <f t="shared" ref="W95:W110" si="35">(V95+U95)</f>
        <v>0.58333333333333304</v>
      </c>
      <c r="X95" s="92"/>
      <c r="Y95" s="128"/>
      <c r="Z95" s="293">
        <f>SUM(($J$13+C95)+($L$13-E94))</f>
        <v>1.458333333333333</v>
      </c>
      <c r="AB95" s="294"/>
    </row>
    <row r="96" spans="1:28" ht="13.5" thickBot="1" x14ac:dyDescent="0.25">
      <c r="A96" s="2"/>
      <c r="B96" s="395" t="s">
        <v>134</v>
      </c>
      <c r="C96" s="439">
        <v>0.22916666666666699</v>
      </c>
      <c r="D96" s="440" t="s">
        <v>59</v>
      </c>
      <c r="E96" s="440">
        <v>0.60763888888888895</v>
      </c>
      <c r="F96" s="295">
        <f t="shared" si="30"/>
        <v>0.37847222222222199</v>
      </c>
      <c r="G96" s="296"/>
      <c r="H96" s="296" t="s">
        <v>59</v>
      </c>
      <c r="I96" s="297"/>
      <c r="J96" s="298"/>
      <c r="K96" s="298" t="s">
        <v>59</v>
      </c>
      <c r="L96" s="299"/>
      <c r="M96" s="300"/>
      <c r="N96" s="298" t="s">
        <v>59</v>
      </c>
      <c r="O96" s="298"/>
      <c r="P96" s="300"/>
      <c r="Q96" s="298" t="s">
        <v>59</v>
      </c>
      <c r="R96" s="299"/>
      <c r="S96" s="301">
        <f t="shared" si="31"/>
        <v>0.37847222222222199</v>
      </c>
      <c r="T96" s="302">
        <f t="shared" si="32"/>
        <v>9.0833333333333286</v>
      </c>
      <c r="U96" s="441">
        <f t="shared" si="33"/>
        <v>0.62152777777777801</v>
      </c>
      <c r="V96" s="120">
        <f t="shared" si="34"/>
        <v>0</v>
      </c>
      <c r="W96" s="120">
        <f t="shared" si="35"/>
        <v>0.62152777777777801</v>
      </c>
      <c r="X96" s="92"/>
      <c r="Y96" s="128"/>
      <c r="Z96" s="303">
        <f>SUM(($J$13+C96)+($L$13-E83))</f>
        <v>0.38888888888888917</v>
      </c>
      <c r="AB96" s="294"/>
    </row>
    <row r="97" spans="1:28" x14ac:dyDescent="0.2">
      <c r="A97" s="2"/>
      <c r="B97" s="396" t="s">
        <v>134</v>
      </c>
      <c r="C97" s="304">
        <v>0.64583333333333304</v>
      </c>
      <c r="D97" s="305" t="s">
        <v>59</v>
      </c>
      <c r="E97" s="305">
        <v>0.9375</v>
      </c>
      <c r="F97" s="306">
        <f t="shared" si="30"/>
        <v>0.29166666666666696</v>
      </c>
      <c r="G97" s="305"/>
      <c r="H97" s="305" t="s">
        <v>59</v>
      </c>
      <c r="I97" s="307"/>
      <c r="J97" s="308"/>
      <c r="K97" s="308" t="s">
        <v>59</v>
      </c>
      <c r="L97" s="309"/>
      <c r="M97" s="310"/>
      <c r="N97" s="308" t="s">
        <v>59</v>
      </c>
      <c r="O97" s="308"/>
      <c r="P97" s="310"/>
      <c r="Q97" s="308" t="s">
        <v>59</v>
      </c>
      <c r="R97" s="309"/>
      <c r="S97" s="311">
        <f t="shared" si="31"/>
        <v>0.29166666666666696</v>
      </c>
      <c r="T97" s="312">
        <f t="shared" si="32"/>
        <v>7.0000000000000071</v>
      </c>
      <c r="U97" s="313">
        <f t="shared" si="33"/>
        <v>0.70833333333333304</v>
      </c>
      <c r="V97" s="122">
        <f t="shared" si="34"/>
        <v>0</v>
      </c>
      <c r="W97" s="122">
        <f t="shared" si="35"/>
        <v>0.70833333333333304</v>
      </c>
      <c r="X97" s="92"/>
      <c r="Y97" s="128"/>
      <c r="Z97" s="314">
        <f>SUM(($J$13+C97)+($L$13-E94))</f>
        <v>1.645833333333333</v>
      </c>
      <c r="AB97" s="294"/>
    </row>
    <row r="98" spans="1:28" x14ac:dyDescent="0.2">
      <c r="A98" s="2"/>
      <c r="B98" s="354" t="s">
        <v>78</v>
      </c>
      <c r="C98" s="315">
        <v>0.25694444444444398</v>
      </c>
      <c r="D98" s="285" t="s">
        <v>59</v>
      </c>
      <c r="E98" s="164">
        <v>0.63888888888888884</v>
      </c>
      <c r="F98" s="316">
        <f t="shared" si="30"/>
        <v>0.38194444444444486</v>
      </c>
      <c r="G98" s="317"/>
      <c r="H98" s="317" t="s">
        <v>59</v>
      </c>
      <c r="I98" s="318"/>
      <c r="J98" s="288"/>
      <c r="K98" s="288" t="s">
        <v>59</v>
      </c>
      <c r="L98" s="289"/>
      <c r="M98" s="290"/>
      <c r="N98" s="288" t="s">
        <v>59</v>
      </c>
      <c r="O98" s="288"/>
      <c r="P98" s="290"/>
      <c r="Q98" s="288" t="s">
        <v>59</v>
      </c>
      <c r="R98" s="289"/>
      <c r="S98" s="284">
        <f t="shared" si="31"/>
        <v>0.38194444444444486</v>
      </c>
      <c r="T98" s="291">
        <f t="shared" si="32"/>
        <v>9.1666666666666767</v>
      </c>
      <c r="U98" s="319">
        <f t="shared" si="33"/>
        <v>0.61805555555555514</v>
      </c>
      <c r="V98" s="101">
        <f t="shared" si="34"/>
        <v>0</v>
      </c>
      <c r="W98" s="101">
        <f t="shared" si="35"/>
        <v>0.61805555555555514</v>
      </c>
      <c r="X98" s="92"/>
      <c r="Y98" s="128"/>
      <c r="Z98" s="293">
        <f>SUM(($J$13+C98)+($L$13-E97))</f>
        <v>0.31944444444444398</v>
      </c>
      <c r="AB98" s="294"/>
    </row>
    <row r="99" spans="1:28" x14ac:dyDescent="0.2">
      <c r="A99" s="2"/>
      <c r="B99" s="354" t="s">
        <v>79</v>
      </c>
      <c r="C99" s="315">
        <v>0.38541666666666702</v>
      </c>
      <c r="D99" s="285" t="s">
        <v>59</v>
      </c>
      <c r="E99" s="164">
        <v>0.875</v>
      </c>
      <c r="F99" s="316">
        <f t="shared" si="30"/>
        <v>0.48958333333333298</v>
      </c>
      <c r="G99" s="317"/>
      <c r="H99" s="317" t="s">
        <v>59</v>
      </c>
      <c r="I99" s="318"/>
      <c r="J99" s="288"/>
      <c r="K99" s="288" t="s">
        <v>59</v>
      </c>
      <c r="L99" s="289"/>
      <c r="M99" s="290"/>
      <c r="N99" s="288" t="s">
        <v>59</v>
      </c>
      <c r="O99" s="288"/>
      <c r="P99" s="290"/>
      <c r="Q99" s="288" t="s">
        <v>59</v>
      </c>
      <c r="R99" s="289"/>
      <c r="S99" s="284">
        <f t="shared" si="31"/>
        <v>0.48958333333333298</v>
      </c>
      <c r="T99" s="291">
        <f t="shared" si="32"/>
        <v>11.749999999999991</v>
      </c>
      <c r="U99" s="319">
        <f t="shared" si="33"/>
        <v>0.51041666666666696</v>
      </c>
      <c r="V99" s="101">
        <f t="shared" si="34"/>
        <v>0</v>
      </c>
      <c r="W99" s="101">
        <f t="shared" si="35"/>
        <v>0.51041666666666696</v>
      </c>
      <c r="X99" s="92"/>
      <c r="Y99" s="128"/>
      <c r="Z99" s="293">
        <f>SUM(($J$13+C99)+($L$13-E98))</f>
        <v>0.74652777777777812</v>
      </c>
      <c r="AB99" s="294"/>
    </row>
    <row r="100" spans="1:28" x14ac:dyDescent="0.2">
      <c r="A100" s="2"/>
      <c r="B100" s="354" t="s">
        <v>110</v>
      </c>
      <c r="C100" s="315">
        <v>0.30902777777777801</v>
      </c>
      <c r="D100" s="285" t="s">
        <v>59</v>
      </c>
      <c r="E100" s="164">
        <v>0.88888888888888895</v>
      </c>
      <c r="F100" s="316">
        <f t="shared" si="30"/>
        <v>0.57986111111111094</v>
      </c>
      <c r="G100" s="317"/>
      <c r="H100" s="317" t="s">
        <v>59</v>
      </c>
      <c r="I100" s="318"/>
      <c r="J100" s="288"/>
      <c r="K100" s="288" t="s">
        <v>59</v>
      </c>
      <c r="L100" s="289"/>
      <c r="M100" s="290"/>
      <c r="N100" s="288" t="s">
        <v>59</v>
      </c>
      <c r="O100" s="288"/>
      <c r="P100" s="290"/>
      <c r="Q100" s="288" t="s">
        <v>59</v>
      </c>
      <c r="R100" s="289"/>
      <c r="S100" s="284">
        <f t="shared" si="31"/>
        <v>0.57986111111111094</v>
      </c>
      <c r="T100" s="291">
        <f t="shared" si="32"/>
        <v>13.916666666666663</v>
      </c>
      <c r="U100" s="319">
        <f t="shared" si="33"/>
        <v>0.42013888888888906</v>
      </c>
      <c r="V100" s="101">
        <f t="shared" si="34"/>
        <v>0</v>
      </c>
      <c r="W100" s="101">
        <f t="shared" si="35"/>
        <v>0.42013888888888906</v>
      </c>
      <c r="X100" s="92"/>
      <c r="Y100" s="128"/>
      <c r="Z100" s="293">
        <f>SUM(($J$13+C100)+($L$13-E99))</f>
        <v>0.43402777777777801</v>
      </c>
      <c r="AB100" s="294"/>
    </row>
    <row r="101" spans="1:28" ht="13.5" thickBot="1" x14ac:dyDescent="0.25">
      <c r="A101" s="2"/>
      <c r="B101" s="395" t="s">
        <v>135</v>
      </c>
      <c r="C101" s="439">
        <v>0.22916666666666699</v>
      </c>
      <c r="D101" s="440" t="s">
        <v>59</v>
      </c>
      <c r="E101" s="440">
        <v>0.60763888888888895</v>
      </c>
      <c r="F101" s="295">
        <f t="shared" si="30"/>
        <v>0.37847222222222199</v>
      </c>
      <c r="G101" s="296"/>
      <c r="H101" s="296" t="s">
        <v>59</v>
      </c>
      <c r="I101" s="297"/>
      <c r="J101" s="298"/>
      <c r="K101" s="298" t="s">
        <v>59</v>
      </c>
      <c r="L101" s="299"/>
      <c r="M101" s="300"/>
      <c r="N101" s="298" t="s">
        <v>59</v>
      </c>
      <c r="O101" s="298"/>
      <c r="P101" s="300"/>
      <c r="Q101" s="298" t="s">
        <v>59</v>
      </c>
      <c r="R101" s="299"/>
      <c r="S101" s="301">
        <f t="shared" si="31"/>
        <v>0.37847222222222199</v>
      </c>
      <c r="T101" s="302">
        <f t="shared" si="32"/>
        <v>9.0833333333333286</v>
      </c>
      <c r="U101" s="441">
        <f t="shared" si="33"/>
        <v>0.62152777777777801</v>
      </c>
      <c r="V101" s="120">
        <f t="shared" si="34"/>
        <v>0</v>
      </c>
      <c r="W101" s="120">
        <f t="shared" si="35"/>
        <v>0.62152777777777801</v>
      </c>
      <c r="X101" s="92"/>
      <c r="Y101" s="128"/>
      <c r="Z101" s="303">
        <f>SUM(($J$13+C101)+($L$13-E83))</f>
        <v>0.38888888888888917</v>
      </c>
      <c r="AB101" s="294"/>
    </row>
    <row r="102" spans="1:28" x14ac:dyDescent="0.2">
      <c r="A102" s="2"/>
      <c r="B102" s="396" t="s">
        <v>135</v>
      </c>
      <c r="C102" s="304">
        <v>0.64583333333333304</v>
      </c>
      <c r="D102" s="305" t="s">
        <v>59</v>
      </c>
      <c r="E102" s="305">
        <v>0.9375</v>
      </c>
      <c r="F102" s="306">
        <f t="shared" si="30"/>
        <v>0.29166666666666696</v>
      </c>
      <c r="G102" s="305"/>
      <c r="H102" s="305" t="s">
        <v>59</v>
      </c>
      <c r="I102" s="307"/>
      <c r="J102" s="308"/>
      <c r="K102" s="308" t="s">
        <v>59</v>
      </c>
      <c r="L102" s="309"/>
      <c r="M102" s="310"/>
      <c r="N102" s="308" t="s">
        <v>59</v>
      </c>
      <c r="O102" s="308"/>
      <c r="P102" s="310"/>
      <c r="Q102" s="308" t="s">
        <v>59</v>
      </c>
      <c r="R102" s="309"/>
      <c r="S102" s="311">
        <f t="shared" si="31"/>
        <v>0.29166666666666696</v>
      </c>
      <c r="T102" s="312">
        <f t="shared" si="32"/>
        <v>7.0000000000000071</v>
      </c>
      <c r="U102" s="313">
        <f t="shared" si="33"/>
        <v>0.70833333333333304</v>
      </c>
      <c r="V102" s="122">
        <f t="shared" si="34"/>
        <v>0</v>
      </c>
      <c r="W102" s="122">
        <f t="shared" si="35"/>
        <v>0.70833333333333304</v>
      </c>
      <c r="X102" s="92"/>
      <c r="Y102" s="128"/>
      <c r="Z102" s="314">
        <f>SUM(($J$13+C102)+($L$13-E99))</f>
        <v>0.77083333333333304</v>
      </c>
      <c r="AB102" s="294"/>
    </row>
    <row r="103" spans="1:28" x14ac:dyDescent="0.2">
      <c r="A103" s="2"/>
      <c r="B103" s="354" t="s">
        <v>93</v>
      </c>
      <c r="C103" s="315">
        <v>0.25694444444444398</v>
      </c>
      <c r="D103" s="285" t="s">
        <v>59</v>
      </c>
      <c r="E103" s="164">
        <v>0.78125</v>
      </c>
      <c r="F103" s="316">
        <f t="shared" si="30"/>
        <v>0.52430555555555602</v>
      </c>
      <c r="G103" s="317"/>
      <c r="H103" s="317" t="s">
        <v>59</v>
      </c>
      <c r="I103" s="318"/>
      <c r="J103" s="288"/>
      <c r="K103" s="288" t="s">
        <v>59</v>
      </c>
      <c r="L103" s="289"/>
      <c r="M103" s="290"/>
      <c r="N103" s="288" t="s">
        <v>59</v>
      </c>
      <c r="O103" s="288"/>
      <c r="P103" s="290"/>
      <c r="Q103" s="288" t="s">
        <v>59</v>
      </c>
      <c r="R103" s="289"/>
      <c r="S103" s="284">
        <f t="shared" si="31"/>
        <v>0.52430555555555602</v>
      </c>
      <c r="T103" s="291">
        <f t="shared" si="32"/>
        <v>12.583333333333345</v>
      </c>
      <c r="U103" s="319">
        <f t="shared" si="33"/>
        <v>0.47569444444444398</v>
      </c>
      <c r="V103" s="101">
        <f t="shared" si="34"/>
        <v>0</v>
      </c>
      <c r="W103" s="101">
        <f t="shared" si="35"/>
        <v>0.47569444444444398</v>
      </c>
      <c r="X103" s="92"/>
      <c r="Y103" s="128"/>
      <c r="Z103" s="293">
        <f>SUM(($J$13+C103)+($L$13-E102))</f>
        <v>0.31944444444444398</v>
      </c>
      <c r="AB103" s="294"/>
    </row>
    <row r="104" spans="1:28" x14ac:dyDescent="0.2">
      <c r="A104" s="2"/>
      <c r="B104" s="354" t="s">
        <v>94</v>
      </c>
      <c r="C104" s="315">
        <v>0.38888888888888901</v>
      </c>
      <c r="D104" s="285" t="s">
        <v>59</v>
      </c>
      <c r="E104" s="164">
        <v>0.875</v>
      </c>
      <c r="F104" s="316">
        <f t="shared" si="30"/>
        <v>0.48611111111111099</v>
      </c>
      <c r="G104" s="317"/>
      <c r="H104" s="317" t="s">
        <v>59</v>
      </c>
      <c r="I104" s="318"/>
      <c r="J104" s="288"/>
      <c r="K104" s="288" t="s">
        <v>59</v>
      </c>
      <c r="L104" s="289"/>
      <c r="M104" s="290"/>
      <c r="N104" s="288" t="s">
        <v>59</v>
      </c>
      <c r="O104" s="288"/>
      <c r="P104" s="290"/>
      <c r="Q104" s="288" t="s">
        <v>59</v>
      </c>
      <c r="R104" s="289"/>
      <c r="S104" s="284">
        <f t="shared" si="31"/>
        <v>0.48611111111111099</v>
      </c>
      <c r="T104" s="291">
        <f t="shared" si="32"/>
        <v>11.666666666666664</v>
      </c>
      <c r="U104" s="319">
        <f t="shared" si="33"/>
        <v>0.51388888888888906</v>
      </c>
      <c r="V104" s="101">
        <f t="shared" si="34"/>
        <v>0</v>
      </c>
      <c r="W104" s="101">
        <f t="shared" si="35"/>
        <v>0.51388888888888906</v>
      </c>
      <c r="X104" s="92"/>
      <c r="Y104" s="128"/>
      <c r="Z104" s="293">
        <f>SUM(($J$13+C104)+($L$13-E103))</f>
        <v>0.60763888888888906</v>
      </c>
      <c r="AB104" s="294"/>
    </row>
    <row r="105" spans="1:28" ht="13.5" thickBot="1" x14ac:dyDescent="0.25">
      <c r="A105" s="2"/>
      <c r="B105" s="395" t="s">
        <v>111</v>
      </c>
      <c r="C105" s="439">
        <v>0.22916666666666699</v>
      </c>
      <c r="D105" s="440" t="s">
        <v>59</v>
      </c>
      <c r="E105" s="440">
        <v>0.60763888888888895</v>
      </c>
      <c r="F105" s="295">
        <f t="shared" si="30"/>
        <v>0.37847222222222199</v>
      </c>
      <c r="G105" s="296"/>
      <c r="H105" s="296" t="s">
        <v>59</v>
      </c>
      <c r="I105" s="297"/>
      <c r="J105" s="298"/>
      <c r="K105" s="298" t="s">
        <v>59</v>
      </c>
      <c r="L105" s="299"/>
      <c r="M105" s="300"/>
      <c r="N105" s="298" t="s">
        <v>59</v>
      </c>
      <c r="O105" s="298"/>
      <c r="P105" s="300"/>
      <c r="Q105" s="298" t="s">
        <v>59</v>
      </c>
      <c r="R105" s="299"/>
      <c r="S105" s="301">
        <f t="shared" si="31"/>
        <v>0.37847222222222199</v>
      </c>
      <c r="T105" s="302">
        <f t="shared" si="32"/>
        <v>9.0833333333333286</v>
      </c>
      <c r="U105" s="441">
        <f t="shared" si="33"/>
        <v>0.62152777777777801</v>
      </c>
      <c r="V105" s="120">
        <f t="shared" si="34"/>
        <v>0</v>
      </c>
      <c r="W105" s="120">
        <f t="shared" si="35"/>
        <v>0.62152777777777801</v>
      </c>
      <c r="X105" s="92"/>
      <c r="Y105" s="128"/>
      <c r="Z105" s="303">
        <f>SUM(($J$13+C105)+($L$13-E84))</f>
        <v>0.36458333333333359</v>
      </c>
      <c r="AB105" s="294"/>
    </row>
    <row r="106" spans="1:28" x14ac:dyDescent="0.2">
      <c r="A106" s="2"/>
      <c r="B106" s="396" t="s">
        <v>111</v>
      </c>
      <c r="C106" s="304">
        <v>0.64583333333333304</v>
      </c>
      <c r="D106" s="305" t="s">
        <v>59</v>
      </c>
      <c r="E106" s="305">
        <v>0.9375</v>
      </c>
      <c r="F106" s="306">
        <f t="shared" si="30"/>
        <v>0.29166666666666696</v>
      </c>
      <c r="G106" s="305"/>
      <c r="H106" s="305" t="s">
        <v>59</v>
      </c>
      <c r="I106" s="307"/>
      <c r="J106" s="308"/>
      <c r="K106" s="308" t="s">
        <v>59</v>
      </c>
      <c r="L106" s="309"/>
      <c r="M106" s="310"/>
      <c r="N106" s="308" t="s">
        <v>59</v>
      </c>
      <c r="O106" s="308"/>
      <c r="P106" s="310"/>
      <c r="Q106" s="308" t="s">
        <v>59</v>
      </c>
      <c r="R106" s="309"/>
      <c r="S106" s="311">
        <f t="shared" si="31"/>
        <v>0.29166666666666696</v>
      </c>
      <c r="T106" s="312">
        <f t="shared" si="32"/>
        <v>7.0000000000000071</v>
      </c>
      <c r="U106" s="313">
        <f t="shared" si="33"/>
        <v>0.70833333333333304</v>
      </c>
      <c r="V106" s="122">
        <f t="shared" si="34"/>
        <v>0</v>
      </c>
      <c r="W106" s="122">
        <f t="shared" si="35"/>
        <v>0.70833333333333304</v>
      </c>
      <c r="X106" s="92"/>
      <c r="Y106" s="128"/>
      <c r="Z106" s="314">
        <f>SUM(($J$13+C106)+($L$13-E92))</f>
        <v>1.645833333333333</v>
      </c>
      <c r="AB106" s="294"/>
    </row>
    <row r="107" spans="1:28" ht="13.5" thickBot="1" x14ac:dyDescent="0.25">
      <c r="A107" s="2"/>
      <c r="B107" s="395" t="s">
        <v>112</v>
      </c>
      <c r="C107" s="439">
        <v>0.22916666666666699</v>
      </c>
      <c r="D107" s="440" t="s">
        <v>59</v>
      </c>
      <c r="E107" s="440">
        <v>0.60763888888888895</v>
      </c>
      <c r="F107" s="295">
        <f t="shared" si="30"/>
        <v>0.37847222222222199</v>
      </c>
      <c r="G107" s="296"/>
      <c r="H107" s="296" t="s">
        <v>59</v>
      </c>
      <c r="I107" s="297"/>
      <c r="J107" s="298"/>
      <c r="K107" s="298" t="s">
        <v>59</v>
      </c>
      <c r="L107" s="299"/>
      <c r="M107" s="300"/>
      <c r="N107" s="298" t="s">
        <v>59</v>
      </c>
      <c r="O107" s="298"/>
      <c r="P107" s="300"/>
      <c r="Q107" s="298" t="s">
        <v>59</v>
      </c>
      <c r="R107" s="299"/>
      <c r="S107" s="301">
        <f t="shared" si="31"/>
        <v>0.37847222222222199</v>
      </c>
      <c r="T107" s="302">
        <f t="shared" si="32"/>
        <v>9.0833333333333286</v>
      </c>
      <c r="U107" s="441">
        <f t="shared" si="33"/>
        <v>0.62152777777777801</v>
      </c>
      <c r="V107" s="120">
        <f t="shared" si="34"/>
        <v>0</v>
      </c>
      <c r="W107" s="120">
        <f t="shared" si="35"/>
        <v>0.62152777777777801</v>
      </c>
      <c r="X107" s="92"/>
      <c r="Y107" s="128"/>
      <c r="Z107" s="303">
        <f>SUM(($J$13+C107)+($L$13-E90))</f>
        <v>0.35416666666666696</v>
      </c>
      <c r="AB107" s="294"/>
    </row>
    <row r="108" spans="1:28" x14ac:dyDescent="0.2">
      <c r="A108" s="2"/>
      <c r="B108" s="396" t="s">
        <v>112</v>
      </c>
      <c r="C108" s="304">
        <v>0.64583333333333304</v>
      </c>
      <c r="D108" s="305" t="s">
        <v>59</v>
      </c>
      <c r="E108" s="305">
        <v>0.9375</v>
      </c>
      <c r="F108" s="306">
        <f t="shared" si="30"/>
        <v>0.29166666666666696</v>
      </c>
      <c r="G108" s="305"/>
      <c r="H108" s="305" t="s">
        <v>59</v>
      </c>
      <c r="I108" s="307"/>
      <c r="J108" s="308"/>
      <c r="K108" s="308" t="s">
        <v>59</v>
      </c>
      <c r="L108" s="309"/>
      <c r="M108" s="310"/>
      <c r="N108" s="308" t="s">
        <v>59</v>
      </c>
      <c r="O108" s="308"/>
      <c r="P108" s="310"/>
      <c r="Q108" s="308" t="s">
        <v>59</v>
      </c>
      <c r="R108" s="309"/>
      <c r="S108" s="311">
        <f t="shared" si="31"/>
        <v>0.29166666666666696</v>
      </c>
      <c r="T108" s="312">
        <f t="shared" si="32"/>
        <v>7.0000000000000071</v>
      </c>
      <c r="U108" s="313">
        <f t="shared" si="33"/>
        <v>0.70833333333333304</v>
      </c>
      <c r="V108" s="122">
        <f t="shared" si="34"/>
        <v>0</v>
      </c>
      <c r="W108" s="122">
        <f t="shared" si="35"/>
        <v>0.70833333333333304</v>
      </c>
      <c r="X108" s="92"/>
      <c r="Y108" s="128"/>
      <c r="Z108" s="314">
        <f>SUM(($J$13+C108)+($L$13-E94))</f>
        <v>1.645833333333333</v>
      </c>
      <c r="AB108" s="294"/>
    </row>
    <row r="109" spans="1:28" x14ac:dyDescent="0.2">
      <c r="A109" s="2"/>
      <c r="B109" s="354" t="s">
        <v>84</v>
      </c>
      <c r="C109" s="315">
        <v>0.43055555555555602</v>
      </c>
      <c r="D109" s="285" t="s">
        <v>59</v>
      </c>
      <c r="E109" s="285">
        <v>0.90625</v>
      </c>
      <c r="F109" s="316">
        <f t="shared" si="30"/>
        <v>0.47569444444444398</v>
      </c>
      <c r="G109" s="317"/>
      <c r="H109" s="317" t="s">
        <v>59</v>
      </c>
      <c r="I109" s="318"/>
      <c r="J109" s="288"/>
      <c r="K109" s="288" t="s">
        <v>59</v>
      </c>
      <c r="L109" s="289"/>
      <c r="M109" s="290"/>
      <c r="N109" s="288" t="s">
        <v>59</v>
      </c>
      <c r="O109" s="288"/>
      <c r="P109" s="290"/>
      <c r="Q109" s="288" t="s">
        <v>59</v>
      </c>
      <c r="R109" s="289"/>
      <c r="S109" s="284">
        <f t="shared" si="31"/>
        <v>0.47569444444444398</v>
      </c>
      <c r="T109" s="291">
        <f t="shared" si="32"/>
        <v>11.416666666666655</v>
      </c>
      <c r="U109" s="319">
        <f t="shared" si="33"/>
        <v>0.52430555555555602</v>
      </c>
      <c r="V109" s="101">
        <f t="shared" si="34"/>
        <v>0</v>
      </c>
      <c r="W109" s="101">
        <f t="shared" si="35"/>
        <v>0.52430555555555602</v>
      </c>
      <c r="X109" s="92"/>
      <c r="Y109" s="128"/>
      <c r="Z109" s="293">
        <f>SUM(($J$13+C109)+($L$13-E108))</f>
        <v>0.49305555555555602</v>
      </c>
      <c r="AB109" s="294"/>
    </row>
    <row r="110" spans="1:28" x14ac:dyDescent="0.2">
      <c r="A110" s="2"/>
      <c r="B110" s="354" t="s">
        <v>113</v>
      </c>
      <c r="C110" s="315">
        <v>0.29513888888888901</v>
      </c>
      <c r="D110" s="285" t="s">
        <v>59</v>
      </c>
      <c r="E110" s="164">
        <v>0.88541666666666696</v>
      </c>
      <c r="F110" s="316">
        <f t="shared" si="30"/>
        <v>0.5902777777777779</v>
      </c>
      <c r="G110" s="317">
        <v>0.55208333333333304</v>
      </c>
      <c r="H110" s="317" t="s">
        <v>59</v>
      </c>
      <c r="I110" s="318">
        <v>0.64583333333333304</v>
      </c>
      <c r="J110" s="288"/>
      <c r="K110" s="288" t="s">
        <v>59</v>
      </c>
      <c r="L110" s="289"/>
      <c r="M110" s="290"/>
      <c r="N110" s="288" t="s">
        <v>59</v>
      </c>
      <c r="O110" s="288"/>
      <c r="P110" s="290"/>
      <c r="Q110" s="288" t="s">
        <v>59</v>
      </c>
      <c r="R110" s="289"/>
      <c r="S110" s="284">
        <f t="shared" si="31"/>
        <v>0.4965277777777779</v>
      </c>
      <c r="T110" s="291">
        <f t="shared" si="32"/>
        <v>11.91666666666667</v>
      </c>
      <c r="U110" s="319">
        <f t="shared" si="33"/>
        <v>0.40972222222222204</v>
      </c>
      <c r="V110" s="101">
        <f t="shared" si="34"/>
        <v>9.375E-2</v>
      </c>
      <c r="W110" s="101">
        <f t="shared" si="35"/>
        <v>0.5034722222222221</v>
      </c>
      <c r="X110" s="92"/>
      <c r="Y110" s="128"/>
      <c r="Z110" s="293">
        <f>SUM(($J$13+C110)+($L$13-E108))</f>
        <v>0.35763888888888901</v>
      </c>
      <c r="AB110" s="294"/>
    </row>
    <row r="113" spans="1:28" ht="13.5" thickBot="1" x14ac:dyDescent="0.25">
      <c r="A113" s="2"/>
      <c r="B113" s="2"/>
      <c r="C113" s="282" t="s">
        <v>179</v>
      </c>
      <c r="D113" s="2"/>
      <c r="E113" s="2"/>
      <c r="F113" s="2"/>
      <c r="G113" s="2"/>
      <c r="H113" s="2"/>
      <c r="I113" s="2"/>
      <c r="J113" s="2"/>
      <c r="K113" s="2"/>
      <c r="L113" s="2"/>
      <c r="M113" s="34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8" ht="13.5" hidden="1" thickBo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343">
        <v>0</v>
      </c>
      <c r="K114" s="2"/>
      <c r="L114" s="343">
        <v>1</v>
      </c>
      <c r="M114" s="34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8" x14ac:dyDescent="0.2">
      <c r="A115" s="2"/>
      <c r="B115" s="344"/>
      <c r="C115" s="345"/>
      <c r="D115" s="346"/>
      <c r="E115" s="347" t="s">
        <v>40</v>
      </c>
      <c r="F115" s="348"/>
      <c r="G115" s="349"/>
      <c r="H115" s="350" t="s">
        <v>41</v>
      </c>
      <c r="I115" s="348"/>
      <c r="J115" s="351"/>
      <c r="K115" s="351" t="s">
        <v>42</v>
      </c>
      <c r="L115" s="352"/>
      <c r="M115" s="353"/>
      <c r="N115" s="351" t="s">
        <v>42</v>
      </c>
      <c r="O115" s="351"/>
      <c r="P115" s="353"/>
      <c r="Q115" s="351" t="s">
        <v>43</v>
      </c>
      <c r="R115" s="351"/>
      <c r="S115" s="354" t="s">
        <v>44</v>
      </c>
      <c r="T115" s="355" t="s">
        <v>45</v>
      </c>
      <c r="U115" s="345"/>
      <c r="V115" s="347" t="s">
        <v>46</v>
      </c>
      <c r="W115" s="355"/>
      <c r="X115" s="324"/>
      <c r="Y115" s="324"/>
      <c r="Z115" s="356" t="s">
        <v>47</v>
      </c>
      <c r="AB115" s="357" t="s">
        <v>33</v>
      </c>
    </row>
    <row r="116" spans="1:28" ht="13.5" thickBot="1" x14ac:dyDescent="0.25">
      <c r="A116" s="2"/>
      <c r="B116" s="358" t="s">
        <v>48</v>
      </c>
      <c r="C116" s="315"/>
      <c r="D116" s="359" t="s">
        <v>49</v>
      </c>
      <c r="E116" s="164"/>
      <c r="F116" s="360" t="s">
        <v>50</v>
      </c>
      <c r="G116" s="361" t="s">
        <v>51</v>
      </c>
      <c r="H116" s="361"/>
      <c r="I116" s="362" t="s">
        <v>51</v>
      </c>
      <c r="J116" s="363" t="s">
        <v>51</v>
      </c>
      <c r="K116" s="364"/>
      <c r="L116" s="364" t="s">
        <v>51</v>
      </c>
      <c r="M116" s="363" t="s">
        <v>51</v>
      </c>
      <c r="N116" s="364"/>
      <c r="O116" s="364" t="s">
        <v>51</v>
      </c>
      <c r="P116" s="363" t="s">
        <v>51</v>
      </c>
      <c r="Q116" s="364"/>
      <c r="R116" s="365" t="s">
        <v>51</v>
      </c>
      <c r="S116" s="358" t="s">
        <v>52</v>
      </c>
      <c r="T116" s="366" t="s">
        <v>53</v>
      </c>
      <c r="U116" s="366" t="s">
        <v>54</v>
      </c>
      <c r="V116" s="366" t="s">
        <v>55</v>
      </c>
      <c r="W116" s="366" t="s">
        <v>56</v>
      </c>
      <c r="X116" s="367"/>
      <c r="Y116" s="368"/>
      <c r="Z116" s="438" t="s">
        <v>57</v>
      </c>
      <c r="AB116" s="369"/>
    </row>
    <row r="117" spans="1:28" x14ac:dyDescent="0.2">
      <c r="A117" s="2"/>
      <c r="B117" s="370" t="s">
        <v>58</v>
      </c>
      <c r="C117" s="371">
        <v>0.23958333333333301</v>
      </c>
      <c r="D117" s="317" t="s">
        <v>59</v>
      </c>
      <c r="E117" s="317">
        <v>0.84722222222222199</v>
      </c>
      <c r="F117" s="316">
        <f t="shared" ref="F117:F124" si="36">(E117-C117)</f>
        <v>0.60763888888888895</v>
      </c>
      <c r="G117" s="317">
        <v>0.54861111111111105</v>
      </c>
      <c r="H117" s="317" t="s">
        <v>59</v>
      </c>
      <c r="I117" s="318">
        <v>0.67361111111111105</v>
      </c>
      <c r="J117" s="372"/>
      <c r="K117" s="372" t="s">
        <v>59</v>
      </c>
      <c r="L117" s="289"/>
      <c r="M117" s="290"/>
      <c r="N117" s="372" t="s">
        <v>59</v>
      </c>
      <c r="O117" s="372"/>
      <c r="P117" s="373"/>
      <c r="Q117" s="372" t="s">
        <v>59</v>
      </c>
      <c r="R117" s="289"/>
      <c r="S117" s="284">
        <f t="shared" ref="S117:S124" si="37">(F117-((I117-G117)))</f>
        <v>0.48263888888888895</v>
      </c>
      <c r="T117" s="291">
        <f t="shared" ref="T117:T124" si="38">(F117-((I117-G117)+(L117-J117)+(O117-M117)+(R117-P117)))*24</f>
        <v>11.583333333333336</v>
      </c>
      <c r="U117" s="319">
        <f t="shared" ref="U117:U124" si="39">(($J$13+C117)+($L$13-E117))</f>
        <v>0.39236111111111105</v>
      </c>
      <c r="V117" s="101">
        <f t="shared" ref="V117:V124" si="40">(I117-G117)</f>
        <v>0.125</v>
      </c>
      <c r="W117" s="101">
        <f t="shared" ref="W117:W124" si="41">(V117+U117)</f>
        <v>0.51736111111111105</v>
      </c>
      <c r="X117" s="92"/>
      <c r="Y117" s="128"/>
      <c r="Z117" s="293">
        <f>SUM(($J$13+C117)+($L$13-E124))</f>
        <v>0.36458333333333304</v>
      </c>
      <c r="AB117" s="294"/>
    </row>
    <row r="118" spans="1:28" x14ac:dyDescent="0.2">
      <c r="A118" s="2"/>
      <c r="B118" s="101" t="s">
        <v>189</v>
      </c>
      <c r="C118" s="315">
        <v>0.23958333333333301</v>
      </c>
      <c r="D118" s="285" t="s">
        <v>59</v>
      </c>
      <c r="E118" s="285">
        <v>0.875</v>
      </c>
      <c r="F118" s="286">
        <f t="shared" si="36"/>
        <v>0.63541666666666696</v>
      </c>
      <c r="G118" s="285">
        <v>0.56597222222222199</v>
      </c>
      <c r="H118" s="285" t="s">
        <v>59</v>
      </c>
      <c r="I118" s="287">
        <v>0.61805555555555602</v>
      </c>
      <c r="J118" s="288"/>
      <c r="K118" s="288" t="s">
        <v>59</v>
      </c>
      <c r="L118" s="289"/>
      <c r="M118" s="290"/>
      <c r="N118" s="288" t="s">
        <v>59</v>
      </c>
      <c r="O118" s="288"/>
      <c r="P118" s="290"/>
      <c r="Q118" s="288" t="s">
        <v>59</v>
      </c>
      <c r="R118" s="289"/>
      <c r="S118" s="284">
        <f t="shared" si="37"/>
        <v>0.58333333333333293</v>
      </c>
      <c r="T118" s="291">
        <f t="shared" si="38"/>
        <v>13.999999999999989</v>
      </c>
      <c r="U118" s="319">
        <f t="shared" si="39"/>
        <v>0.36458333333333304</v>
      </c>
      <c r="V118" s="101">
        <f t="shared" si="40"/>
        <v>5.2083333333334036E-2</v>
      </c>
      <c r="W118" s="101">
        <f t="shared" si="41"/>
        <v>0.41666666666666707</v>
      </c>
      <c r="X118" s="92"/>
      <c r="Y118" s="128"/>
      <c r="Z118" s="293">
        <f>SUM(($J$13+C118)+($L$13-E117))</f>
        <v>0.39236111111111105</v>
      </c>
      <c r="AB118" s="294"/>
    </row>
    <row r="119" spans="1:28" x14ac:dyDescent="0.2">
      <c r="A119" s="2" t="s">
        <v>15</v>
      </c>
      <c r="B119" s="101" t="s">
        <v>192</v>
      </c>
      <c r="C119" s="371">
        <v>0.20486111111111099</v>
      </c>
      <c r="D119" s="317" t="s">
        <v>59</v>
      </c>
      <c r="E119" s="317">
        <v>0.84722222222222199</v>
      </c>
      <c r="F119" s="316">
        <f t="shared" si="36"/>
        <v>0.64236111111111094</v>
      </c>
      <c r="G119" s="128">
        <v>0.53819444444444398</v>
      </c>
      <c r="H119" s="317" t="s">
        <v>59</v>
      </c>
      <c r="I119" s="318">
        <v>0.65277777777777801</v>
      </c>
      <c r="J119" s="288"/>
      <c r="K119" s="288" t="s">
        <v>59</v>
      </c>
      <c r="L119" s="289"/>
      <c r="M119" s="394">
        <v>0.34027777777777801</v>
      </c>
      <c r="N119" s="288" t="s">
        <v>59</v>
      </c>
      <c r="O119" s="288">
        <v>0.38194444444444398</v>
      </c>
      <c r="P119" s="290"/>
      <c r="Q119" s="288" t="s">
        <v>59</v>
      </c>
      <c r="R119" s="289"/>
      <c r="S119" s="284">
        <f t="shared" si="37"/>
        <v>0.5277777777777769</v>
      </c>
      <c r="T119" s="291">
        <f t="shared" si="38"/>
        <v>11.666666666666663</v>
      </c>
      <c r="U119" s="319">
        <f t="shared" si="39"/>
        <v>0.35763888888888901</v>
      </c>
      <c r="V119" s="101">
        <f t="shared" si="40"/>
        <v>0.11458333333333404</v>
      </c>
      <c r="W119" s="101">
        <f t="shared" si="41"/>
        <v>0.47222222222222304</v>
      </c>
      <c r="X119" s="92"/>
      <c r="Y119" s="128"/>
      <c r="Z119" s="293">
        <f>SUM(($J$13+C119)+($L$13-E118))</f>
        <v>0.32986111111111099</v>
      </c>
      <c r="AB119" s="294"/>
    </row>
    <row r="120" spans="1:28" x14ac:dyDescent="0.2">
      <c r="A120" s="2"/>
      <c r="B120" s="101" t="s">
        <v>140</v>
      </c>
      <c r="C120" s="315">
        <v>0.23958333333333301</v>
      </c>
      <c r="D120" s="285" t="s">
        <v>59</v>
      </c>
      <c r="E120" s="285">
        <v>0.875</v>
      </c>
      <c r="F120" s="316">
        <f t="shared" si="36"/>
        <v>0.63541666666666696</v>
      </c>
      <c r="G120" s="317">
        <v>0.56597222222222199</v>
      </c>
      <c r="H120" s="317" t="s">
        <v>59</v>
      </c>
      <c r="I120" s="318">
        <v>0.61805555555555602</v>
      </c>
      <c r="J120" s="288"/>
      <c r="K120" s="288" t="s">
        <v>59</v>
      </c>
      <c r="L120" s="289"/>
      <c r="M120" s="290"/>
      <c r="N120" s="288" t="s">
        <v>59</v>
      </c>
      <c r="O120" s="288"/>
      <c r="P120" s="290"/>
      <c r="Q120" s="288" t="s">
        <v>59</v>
      </c>
      <c r="R120" s="289"/>
      <c r="S120" s="284">
        <f t="shared" si="37"/>
        <v>0.58333333333333293</v>
      </c>
      <c r="T120" s="291">
        <f t="shared" si="38"/>
        <v>13.999999999999989</v>
      </c>
      <c r="U120" s="319">
        <f t="shared" si="39"/>
        <v>0.36458333333333304</v>
      </c>
      <c r="V120" s="101">
        <f t="shared" si="40"/>
        <v>5.2083333333334036E-2</v>
      </c>
      <c r="W120" s="101">
        <f t="shared" si="41"/>
        <v>0.41666666666666707</v>
      </c>
      <c r="X120" s="92"/>
      <c r="Y120" s="128"/>
      <c r="Z120" s="293">
        <f>SUM(($J$13+C120)+($L$13-E119))</f>
        <v>0.39236111111111105</v>
      </c>
      <c r="AB120" s="294"/>
    </row>
    <row r="121" spans="1:28" ht="13.5" thickBot="1" x14ac:dyDescent="0.25">
      <c r="A121" s="2"/>
      <c r="B121" s="120" t="s">
        <v>193</v>
      </c>
      <c r="C121" s="439">
        <v>0.20486111111111099</v>
      </c>
      <c r="D121" s="440" t="s">
        <v>59</v>
      </c>
      <c r="E121" s="440">
        <v>0.61805555555555602</v>
      </c>
      <c r="F121" s="295">
        <f t="shared" si="36"/>
        <v>0.41319444444444503</v>
      </c>
      <c r="G121" s="296"/>
      <c r="H121" s="296" t="s">
        <v>59</v>
      </c>
      <c r="I121" s="297"/>
      <c r="J121" s="298"/>
      <c r="K121" s="298" t="s">
        <v>59</v>
      </c>
      <c r="L121" s="299"/>
      <c r="M121" s="300"/>
      <c r="N121" s="298" t="s">
        <v>59</v>
      </c>
      <c r="O121" s="298"/>
      <c r="P121" s="300"/>
      <c r="Q121" s="298" t="s">
        <v>59</v>
      </c>
      <c r="R121" s="299"/>
      <c r="S121" s="301">
        <f t="shared" si="37"/>
        <v>0.41319444444444503</v>
      </c>
      <c r="T121" s="302">
        <f t="shared" si="38"/>
        <v>9.9166666666666803</v>
      </c>
      <c r="U121" s="441">
        <f t="shared" si="39"/>
        <v>0.58680555555555491</v>
      </c>
      <c r="V121" s="120">
        <f t="shared" si="40"/>
        <v>0</v>
      </c>
      <c r="W121" s="120">
        <f t="shared" si="41"/>
        <v>0.58680555555555491</v>
      </c>
      <c r="X121" s="92"/>
      <c r="Y121" s="128"/>
      <c r="Z121" s="303">
        <f>SUM(($J$13+C121)+($L$13-E120))</f>
        <v>0.32986111111111099</v>
      </c>
      <c r="AB121" s="294"/>
    </row>
    <row r="122" spans="1:28" x14ac:dyDescent="0.2">
      <c r="A122" s="2"/>
      <c r="B122" s="122" t="s">
        <v>63</v>
      </c>
      <c r="C122" s="304">
        <v>0.64583333333333304</v>
      </c>
      <c r="D122" s="305" t="s">
        <v>59</v>
      </c>
      <c r="E122" s="305">
        <v>0.9375</v>
      </c>
      <c r="F122" s="306">
        <f t="shared" si="36"/>
        <v>0.29166666666666696</v>
      </c>
      <c r="G122" s="305"/>
      <c r="H122" s="305" t="s">
        <v>59</v>
      </c>
      <c r="I122" s="307"/>
      <c r="J122" s="308"/>
      <c r="K122" s="308" t="s">
        <v>59</v>
      </c>
      <c r="L122" s="309"/>
      <c r="M122" s="310"/>
      <c r="N122" s="308" t="s">
        <v>59</v>
      </c>
      <c r="O122" s="308"/>
      <c r="P122" s="310"/>
      <c r="Q122" s="308" t="s">
        <v>59</v>
      </c>
      <c r="R122" s="309"/>
      <c r="S122" s="311">
        <f t="shared" si="37"/>
        <v>0.29166666666666696</v>
      </c>
      <c r="T122" s="312">
        <f t="shared" si="38"/>
        <v>7.0000000000000071</v>
      </c>
      <c r="U122" s="313">
        <f t="shared" si="39"/>
        <v>0.70833333333333304</v>
      </c>
      <c r="V122" s="122">
        <f t="shared" si="40"/>
        <v>0</v>
      </c>
      <c r="W122" s="122">
        <f t="shared" si="41"/>
        <v>0.70833333333333304</v>
      </c>
      <c r="X122" s="92"/>
      <c r="Y122" s="128"/>
      <c r="Z122" s="314">
        <f>SUM(($J$13+C122)+($L$13-E113))</f>
        <v>1.645833333333333</v>
      </c>
      <c r="AB122" s="294"/>
    </row>
    <row r="123" spans="1:28" x14ac:dyDescent="0.2">
      <c r="A123" s="2"/>
      <c r="B123" s="370" t="s">
        <v>64</v>
      </c>
      <c r="C123" s="374">
        <v>0.25694444444444398</v>
      </c>
      <c r="D123" s="317" t="s">
        <v>59</v>
      </c>
      <c r="E123" s="317">
        <v>0.81944444444444398</v>
      </c>
      <c r="F123" s="316">
        <f t="shared" si="36"/>
        <v>0.5625</v>
      </c>
      <c r="G123" s="317">
        <v>0.50694444444444398</v>
      </c>
      <c r="H123" s="317" t="s">
        <v>59</v>
      </c>
      <c r="I123" s="318">
        <v>0.58680555555555602</v>
      </c>
      <c r="J123" s="372"/>
      <c r="K123" s="372" t="s">
        <v>59</v>
      </c>
      <c r="L123" s="375"/>
      <c r="M123" s="373"/>
      <c r="N123" s="372" t="s">
        <v>59</v>
      </c>
      <c r="O123" s="372"/>
      <c r="P123" s="373"/>
      <c r="Q123" s="372" t="s">
        <v>59</v>
      </c>
      <c r="R123" s="289"/>
      <c r="S123" s="284">
        <f t="shared" si="37"/>
        <v>0.48263888888888795</v>
      </c>
      <c r="T123" s="291">
        <f t="shared" si="38"/>
        <v>11.583333333333311</v>
      </c>
      <c r="U123" s="319">
        <f t="shared" si="39"/>
        <v>0.4375</v>
      </c>
      <c r="V123" s="101">
        <f t="shared" si="40"/>
        <v>7.9861111111112049E-2</v>
      </c>
      <c r="W123" s="101">
        <f t="shared" si="41"/>
        <v>0.51736111111111205</v>
      </c>
      <c r="X123" s="92"/>
      <c r="Y123" s="128"/>
      <c r="Z123" s="293">
        <f>SUM(($J$13+C123)+($L$13-E122))</f>
        <v>0.31944444444444398</v>
      </c>
      <c r="AB123" s="294"/>
    </row>
    <row r="124" spans="1:28" ht="13.5" thickBot="1" x14ac:dyDescent="0.25">
      <c r="A124" s="2"/>
      <c r="B124" s="101" t="s">
        <v>65</v>
      </c>
      <c r="C124" s="374">
        <v>0.30902777777777801</v>
      </c>
      <c r="D124" s="317" t="s">
        <v>59</v>
      </c>
      <c r="E124" s="128">
        <v>0.875</v>
      </c>
      <c r="F124" s="316">
        <f t="shared" si="36"/>
        <v>0.56597222222222199</v>
      </c>
      <c r="G124" s="317"/>
      <c r="H124" s="317" t="s">
        <v>59</v>
      </c>
      <c r="I124" s="318"/>
      <c r="J124" s="288"/>
      <c r="K124" s="288" t="s">
        <v>59</v>
      </c>
      <c r="L124" s="289"/>
      <c r="M124" s="290"/>
      <c r="N124" s="288" t="s">
        <v>59</v>
      </c>
      <c r="O124" s="288"/>
      <c r="P124" s="290"/>
      <c r="Q124" s="288" t="s">
        <v>59</v>
      </c>
      <c r="R124" s="289"/>
      <c r="S124" s="284">
        <f t="shared" si="37"/>
        <v>0.56597222222222199</v>
      </c>
      <c r="T124" s="291">
        <f t="shared" si="38"/>
        <v>13.583333333333329</v>
      </c>
      <c r="U124" s="319">
        <f t="shared" si="39"/>
        <v>0.43402777777777801</v>
      </c>
      <c r="V124" s="101">
        <f t="shared" si="40"/>
        <v>0</v>
      </c>
      <c r="W124" s="101">
        <f t="shared" si="41"/>
        <v>0.43402777777777801</v>
      </c>
      <c r="X124" s="92"/>
      <c r="Y124" s="3"/>
      <c r="Z124" s="303">
        <f>SUM(($J$13+C124)+($L$13-E123))</f>
        <v>0.48958333333333404</v>
      </c>
      <c r="AB124" s="294"/>
    </row>
    <row r="125" spans="1:28" ht="13.5" thickBot="1" x14ac:dyDescent="0.25">
      <c r="A125" s="2"/>
      <c r="B125" s="376"/>
      <c r="C125" s="376" t="s">
        <v>187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77">
        <f>SUM(S117:S121,S123:S124)*24</f>
        <v>87.333333333333286</v>
      </c>
      <c r="T125" s="378">
        <f>SUM(T117:T121,T123:T124)</f>
        <v>86.333333333333286</v>
      </c>
      <c r="U125" s="3"/>
      <c r="V125" s="2"/>
      <c r="W125" s="379">
        <f>SUM(W117:W121,W123:W124)*24</f>
        <v>80.666666666666714</v>
      </c>
      <c r="X125" s="31"/>
      <c r="Y125" s="31"/>
      <c r="Z125" s="335"/>
    </row>
    <row r="126" spans="1:28" x14ac:dyDescent="0.2">
      <c r="C126" s="376"/>
    </row>
    <row r="127" spans="1:28" x14ac:dyDescent="0.2">
      <c r="B127" s="79"/>
      <c r="C127" s="282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</row>
    <row r="128" spans="1:28" x14ac:dyDescent="0.2">
      <c r="A128" s="2"/>
      <c r="B128" s="180" t="s">
        <v>77</v>
      </c>
      <c r="C128" s="159">
        <v>0.45833333333333331</v>
      </c>
      <c r="D128" s="54" t="s">
        <v>59</v>
      </c>
      <c r="E128" s="82">
        <v>0.875</v>
      </c>
      <c r="F128" s="55">
        <f t="shared" ref="F128:F143" si="42">(E128-C128)</f>
        <v>0.41666666666666669</v>
      </c>
      <c r="G128" s="54"/>
      <c r="H128" s="54" t="s">
        <v>59</v>
      </c>
      <c r="I128" s="56"/>
      <c r="J128" s="57"/>
      <c r="K128" s="57" t="s">
        <v>59</v>
      </c>
      <c r="L128" s="59"/>
      <c r="M128" s="183"/>
      <c r="N128" s="57" t="s">
        <v>59</v>
      </c>
      <c r="O128" s="57"/>
      <c r="P128" s="58"/>
      <c r="Q128" s="57" t="s">
        <v>59</v>
      </c>
      <c r="R128" s="94"/>
      <c r="S128" s="108">
        <f t="shared" ref="S128:S143" si="43">(F128-((I128-G128)))</f>
        <v>0.41666666666666669</v>
      </c>
      <c r="T128" s="115">
        <f t="shared" ref="T128:T143" si="44">(F128-((I128-G128)+(L128-J128)+(O128-M128)+(R128-P128)))*24</f>
        <v>10</v>
      </c>
      <c r="U128" s="83">
        <f t="shared" ref="U128:U143" si="45">(($J$13+C128)+($L$13-E128))</f>
        <v>0.58333333333333326</v>
      </c>
      <c r="V128" s="100">
        <f t="shared" ref="V128:V143" si="46">(I128-G128)</f>
        <v>0</v>
      </c>
      <c r="W128" s="101">
        <f t="shared" ref="W128:W143" si="47">(V128+U128)</f>
        <v>0.58333333333333326</v>
      </c>
      <c r="X128" s="92"/>
      <c r="Y128" s="155"/>
      <c r="Z128" s="26">
        <f>SUM(($J$13+C128)+($L$13-E127))</f>
        <v>1.4583333333333333</v>
      </c>
      <c r="AB128" s="27"/>
    </row>
    <row r="129" spans="1:28" ht="13.5" thickBot="1" x14ac:dyDescent="0.25">
      <c r="A129" s="2"/>
      <c r="B129" s="275" t="s">
        <v>134</v>
      </c>
      <c r="C129" s="421">
        <v>0.22916666666666666</v>
      </c>
      <c r="D129" s="422" t="s">
        <v>59</v>
      </c>
      <c r="E129" s="422">
        <v>0.60763888888888884</v>
      </c>
      <c r="F129" s="208">
        <f t="shared" si="42"/>
        <v>0.37847222222222221</v>
      </c>
      <c r="G129" s="206"/>
      <c r="H129" s="206" t="s">
        <v>59</v>
      </c>
      <c r="I129" s="209"/>
      <c r="J129" s="210"/>
      <c r="K129" s="210" t="s">
        <v>59</v>
      </c>
      <c r="L129" s="211"/>
      <c r="M129" s="212"/>
      <c r="N129" s="210" t="s">
        <v>59</v>
      </c>
      <c r="O129" s="210"/>
      <c r="P129" s="212"/>
      <c r="Q129" s="210" t="s">
        <v>59</v>
      </c>
      <c r="R129" s="103"/>
      <c r="S129" s="110">
        <f t="shared" si="43"/>
        <v>0.37847222222222221</v>
      </c>
      <c r="T129" s="113">
        <f t="shared" si="44"/>
        <v>9.0833333333333321</v>
      </c>
      <c r="U129" s="427">
        <f t="shared" si="45"/>
        <v>0.62152777777777779</v>
      </c>
      <c r="V129" s="119">
        <f t="shared" si="46"/>
        <v>0</v>
      </c>
      <c r="W129" s="120">
        <f t="shared" si="47"/>
        <v>0.62152777777777779</v>
      </c>
      <c r="X129" s="92"/>
      <c r="Y129" s="155"/>
      <c r="Z129" s="61">
        <f>SUM(($J$13+C129)+($L$13-E116))</f>
        <v>1.2291666666666667</v>
      </c>
      <c r="AB129" s="27"/>
    </row>
    <row r="130" spans="1:28" x14ac:dyDescent="0.2">
      <c r="A130" s="2"/>
      <c r="B130" s="276" t="s">
        <v>134</v>
      </c>
      <c r="C130" s="187">
        <v>0.64583333333333337</v>
      </c>
      <c r="D130" s="188" t="s">
        <v>59</v>
      </c>
      <c r="E130" s="188">
        <v>0.9375</v>
      </c>
      <c r="F130" s="68">
        <f t="shared" si="42"/>
        <v>0.29166666666666663</v>
      </c>
      <c r="G130" s="67"/>
      <c r="H130" s="67" t="s">
        <v>59</v>
      </c>
      <c r="I130" s="69"/>
      <c r="J130" s="70"/>
      <c r="K130" s="70" t="s">
        <v>59</v>
      </c>
      <c r="L130" s="72"/>
      <c r="M130" s="71"/>
      <c r="N130" s="70" t="s">
        <v>59</v>
      </c>
      <c r="O130" s="70"/>
      <c r="P130" s="71"/>
      <c r="Q130" s="70" t="s">
        <v>59</v>
      </c>
      <c r="R130" s="104"/>
      <c r="S130" s="111">
        <f t="shared" si="43"/>
        <v>0.29166666666666663</v>
      </c>
      <c r="T130" s="112">
        <f t="shared" si="44"/>
        <v>6.9999999999999991</v>
      </c>
      <c r="U130" s="88">
        <f t="shared" si="45"/>
        <v>0.70833333333333337</v>
      </c>
      <c r="V130" s="121">
        <f t="shared" si="46"/>
        <v>0</v>
      </c>
      <c r="W130" s="122">
        <f t="shared" si="47"/>
        <v>0.70833333333333337</v>
      </c>
      <c r="X130" s="92"/>
      <c r="Y130" s="155"/>
      <c r="Z130" s="62">
        <f>SUM(($J$13+C130)+($L$13-E127))</f>
        <v>1.6458333333333335</v>
      </c>
      <c r="AB130" s="27"/>
    </row>
    <row r="131" spans="1:28" x14ac:dyDescent="0.2">
      <c r="A131" s="2"/>
      <c r="B131" s="243" t="s">
        <v>78</v>
      </c>
      <c r="C131" s="81">
        <v>0.25694444444444442</v>
      </c>
      <c r="D131" s="54" t="s">
        <v>59</v>
      </c>
      <c r="E131" s="82">
        <v>0.63888888888888884</v>
      </c>
      <c r="F131" s="129">
        <f t="shared" si="42"/>
        <v>0.38194444444444442</v>
      </c>
      <c r="G131" s="127"/>
      <c r="H131" s="127" t="s">
        <v>59</v>
      </c>
      <c r="I131" s="130"/>
      <c r="J131" s="161"/>
      <c r="K131" s="161" t="s">
        <v>59</v>
      </c>
      <c r="L131" s="132"/>
      <c r="M131" s="183"/>
      <c r="N131" s="57" t="s">
        <v>59</v>
      </c>
      <c r="O131" s="57"/>
      <c r="P131" s="133"/>
      <c r="Q131" s="161" t="s">
        <v>59</v>
      </c>
      <c r="R131" s="94"/>
      <c r="S131" s="108">
        <f t="shared" si="43"/>
        <v>0.38194444444444442</v>
      </c>
      <c r="T131" s="109">
        <f t="shared" si="44"/>
        <v>9.1666666666666661</v>
      </c>
      <c r="U131" s="78">
        <f t="shared" si="45"/>
        <v>0.61805555555555558</v>
      </c>
      <c r="V131" s="100">
        <f t="shared" si="46"/>
        <v>0</v>
      </c>
      <c r="W131" s="101">
        <f t="shared" si="47"/>
        <v>0.61805555555555558</v>
      </c>
      <c r="X131" s="92"/>
      <c r="Y131" s="155"/>
      <c r="Z131" s="26">
        <f>SUM(($J$13+C131)+($L$13-E130))</f>
        <v>0.31944444444444442</v>
      </c>
      <c r="AB131" s="27"/>
    </row>
    <row r="132" spans="1:28" x14ac:dyDescent="0.2">
      <c r="A132" s="2"/>
      <c r="B132" s="243" t="s">
        <v>79</v>
      </c>
      <c r="C132" s="81">
        <v>0.38541666666666669</v>
      </c>
      <c r="D132" s="54" t="s">
        <v>59</v>
      </c>
      <c r="E132" s="82">
        <v>0.875</v>
      </c>
      <c r="F132" s="129">
        <f t="shared" si="42"/>
        <v>0.48958333333333331</v>
      </c>
      <c r="G132" s="127"/>
      <c r="H132" s="127" t="s">
        <v>59</v>
      </c>
      <c r="I132" s="130"/>
      <c r="J132" s="161"/>
      <c r="K132" s="161" t="s">
        <v>59</v>
      </c>
      <c r="L132" s="132"/>
      <c r="M132" s="183"/>
      <c r="N132" s="57" t="s">
        <v>59</v>
      </c>
      <c r="O132" s="57"/>
      <c r="P132" s="133"/>
      <c r="Q132" s="161" t="s">
        <v>59</v>
      </c>
      <c r="R132" s="94"/>
      <c r="S132" s="108">
        <f t="shared" si="43"/>
        <v>0.48958333333333331</v>
      </c>
      <c r="T132" s="109">
        <f t="shared" si="44"/>
        <v>11.75</v>
      </c>
      <c r="U132" s="78">
        <f t="shared" si="45"/>
        <v>0.51041666666666674</v>
      </c>
      <c r="V132" s="100">
        <f t="shared" si="46"/>
        <v>0</v>
      </c>
      <c r="W132" s="101">
        <f t="shared" si="47"/>
        <v>0.51041666666666674</v>
      </c>
      <c r="X132" s="92"/>
      <c r="Y132" s="155"/>
      <c r="Z132" s="26">
        <f>SUM(($J$13+C132)+($L$13-E131))</f>
        <v>0.7465277777777779</v>
      </c>
      <c r="AB132" s="27"/>
    </row>
    <row r="133" spans="1:28" x14ac:dyDescent="0.2">
      <c r="A133" s="2"/>
      <c r="B133" s="243" t="s">
        <v>110</v>
      </c>
      <c r="C133" s="81">
        <v>0.30902777777777779</v>
      </c>
      <c r="D133" s="54" t="s">
        <v>59</v>
      </c>
      <c r="E133" s="82">
        <v>0.88194444444444442</v>
      </c>
      <c r="F133" s="129">
        <f t="shared" si="42"/>
        <v>0.57291666666666663</v>
      </c>
      <c r="G133" s="127"/>
      <c r="H133" s="127" t="s">
        <v>59</v>
      </c>
      <c r="I133" s="130"/>
      <c r="J133" s="161"/>
      <c r="K133" s="161" t="s">
        <v>59</v>
      </c>
      <c r="L133" s="132"/>
      <c r="M133" s="183"/>
      <c r="N133" s="57" t="s">
        <v>59</v>
      </c>
      <c r="O133" s="57"/>
      <c r="P133" s="133"/>
      <c r="Q133" s="161" t="s">
        <v>59</v>
      </c>
      <c r="R133" s="94"/>
      <c r="S133" s="108">
        <f t="shared" si="43"/>
        <v>0.57291666666666663</v>
      </c>
      <c r="T133" s="109">
        <f t="shared" si="44"/>
        <v>13.75</v>
      </c>
      <c r="U133" s="78">
        <f t="shared" si="45"/>
        <v>0.42708333333333337</v>
      </c>
      <c r="V133" s="100">
        <f t="shared" si="46"/>
        <v>0</v>
      </c>
      <c r="W133" s="101">
        <f t="shared" si="47"/>
        <v>0.42708333333333337</v>
      </c>
      <c r="X133" s="92"/>
      <c r="Y133" s="155"/>
      <c r="Z133" s="26">
        <f>SUM(($J$13+C133)+($L$13-E132))</f>
        <v>0.43402777777777779</v>
      </c>
      <c r="AB133" s="27"/>
    </row>
    <row r="134" spans="1:28" ht="13.5" thickBot="1" x14ac:dyDescent="0.25">
      <c r="A134" s="2"/>
      <c r="B134" s="275" t="s">
        <v>135</v>
      </c>
      <c r="C134" s="421">
        <v>0.22916666666666666</v>
      </c>
      <c r="D134" s="422" t="s">
        <v>59</v>
      </c>
      <c r="E134" s="422">
        <v>0.60763888888888884</v>
      </c>
      <c r="F134" s="208">
        <f t="shared" si="42"/>
        <v>0.37847222222222221</v>
      </c>
      <c r="G134" s="206"/>
      <c r="H134" s="206" t="s">
        <v>59</v>
      </c>
      <c r="I134" s="209"/>
      <c r="J134" s="210"/>
      <c r="K134" s="210" t="s">
        <v>59</v>
      </c>
      <c r="L134" s="211"/>
      <c r="M134" s="212"/>
      <c r="N134" s="210" t="s">
        <v>59</v>
      </c>
      <c r="O134" s="210"/>
      <c r="P134" s="212"/>
      <c r="Q134" s="210" t="s">
        <v>59</v>
      </c>
      <c r="R134" s="103"/>
      <c r="S134" s="110">
        <f t="shared" si="43"/>
        <v>0.37847222222222221</v>
      </c>
      <c r="T134" s="113">
        <f t="shared" si="44"/>
        <v>9.0833333333333321</v>
      </c>
      <c r="U134" s="427">
        <f t="shared" si="45"/>
        <v>0.62152777777777779</v>
      </c>
      <c r="V134" s="119">
        <f t="shared" si="46"/>
        <v>0</v>
      </c>
      <c r="W134" s="120">
        <f t="shared" si="47"/>
        <v>0.62152777777777779</v>
      </c>
      <c r="X134" s="92"/>
      <c r="Y134" s="155"/>
      <c r="Z134" s="61">
        <f>SUM(($J$13+C134)+($L$13-E116))</f>
        <v>1.2291666666666667</v>
      </c>
      <c r="AB134" s="27"/>
    </row>
    <row r="135" spans="1:28" x14ac:dyDescent="0.2">
      <c r="A135" s="2"/>
      <c r="B135" s="276" t="s">
        <v>135</v>
      </c>
      <c r="C135" s="187">
        <v>0.64583333333333337</v>
      </c>
      <c r="D135" s="188" t="s">
        <v>59</v>
      </c>
      <c r="E135" s="188">
        <v>0.9375</v>
      </c>
      <c r="F135" s="68">
        <f t="shared" si="42"/>
        <v>0.29166666666666663</v>
      </c>
      <c r="G135" s="67"/>
      <c r="H135" s="67" t="s">
        <v>59</v>
      </c>
      <c r="I135" s="69"/>
      <c r="J135" s="70"/>
      <c r="K135" s="70" t="s">
        <v>59</v>
      </c>
      <c r="L135" s="72"/>
      <c r="M135" s="71"/>
      <c r="N135" s="70" t="s">
        <v>59</v>
      </c>
      <c r="O135" s="70"/>
      <c r="P135" s="71"/>
      <c r="Q135" s="70" t="s">
        <v>59</v>
      </c>
      <c r="R135" s="104"/>
      <c r="S135" s="111">
        <f t="shared" si="43"/>
        <v>0.29166666666666663</v>
      </c>
      <c r="T135" s="112">
        <f t="shared" si="44"/>
        <v>6.9999999999999991</v>
      </c>
      <c r="U135" s="88">
        <f t="shared" si="45"/>
        <v>0.70833333333333337</v>
      </c>
      <c r="V135" s="121">
        <f t="shared" si="46"/>
        <v>0</v>
      </c>
      <c r="W135" s="122">
        <f t="shared" si="47"/>
        <v>0.70833333333333337</v>
      </c>
      <c r="X135" s="92"/>
      <c r="Y135" s="155"/>
      <c r="Z135" s="62">
        <f>SUM(($J$13+C135)+($L$13-E132))</f>
        <v>0.77083333333333337</v>
      </c>
      <c r="AB135" s="27"/>
    </row>
    <row r="136" spans="1:28" x14ac:dyDescent="0.2">
      <c r="A136" s="2"/>
      <c r="B136" s="243" t="s">
        <v>93</v>
      </c>
      <c r="C136" s="81">
        <v>0.27430555555555558</v>
      </c>
      <c r="D136" s="54" t="s">
        <v>59</v>
      </c>
      <c r="E136" s="82">
        <v>0.78125</v>
      </c>
      <c r="F136" s="129">
        <f t="shared" si="42"/>
        <v>0.50694444444444442</v>
      </c>
      <c r="G136" s="127"/>
      <c r="H136" s="127" t="s">
        <v>59</v>
      </c>
      <c r="I136" s="130"/>
      <c r="J136" s="161"/>
      <c r="K136" s="161" t="s">
        <v>59</v>
      </c>
      <c r="L136" s="132"/>
      <c r="M136" s="183"/>
      <c r="N136" s="57" t="s">
        <v>59</v>
      </c>
      <c r="O136" s="57"/>
      <c r="P136" s="133"/>
      <c r="Q136" s="161" t="s">
        <v>59</v>
      </c>
      <c r="R136" s="94"/>
      <c r="S136" s="108">
        <f t="shared" si="43"/>
        <v>0.50694444444444442</v>
      </c>
      <c r="T136" s="109">
        <f t="shared" si="44"/>
        <v>12.166666666666666</v>
      </c>
      <c r="U136" s="78">
        <f t="shared" si="45"/>
        <v>0.49305555555555558</v>
      </c>
      <c r="V136" s="100">
        <f t="shared" si="46"/>
        <v>0</v>
      </c>
      <c r="W136" s="101">
        <f t="shared" si="47"/>
        <v>0.49305555555555558</v>
      </c>
      <c r="X136" s="92"/>
      <c r="Y136" s="155"/>
      <c r="Z136" s="26">
        <f>SUM(($J$13+C136)+($L$13-E135))</f>
        <v>0.33680555555555558</v>
      </c>
      <c r="AB136" s="27"/>
    </row>
    <row r="137" spans="1:28" x14ac:dyDescent="0.2">
      <c r="A137" s="2"/>
      <c r="B137" s="243" t="s">
        <v>94</v>
      </c>
      <c r="C137" s="81">
        <v>0.3888888888888889</v>
      </c>
      <c r="D137" s="54" t="s">
        <v>59</v>
      </c>
      <c r="E137" s="82">
        <v>0.875</v>
      </c>
      <c r="F137" s="129">
        <f t="shared" si="42"/>
        <v>0.4861111111111111</v>
      </c>
      <c r="G137" s="127"/>
      <c r="H137" s="127" t="s">
        <v>59</v>
      </c>
      <c r="I137" s="130"/>
      <c r="J137" s="161"/>
      <c r="K137" s="161" t="s">
        <v>59</v>
      </c>
      <c r="L137" s="132"/>
      <c r="M137" s="183"/>
      <c r="N137" s="57" t="s">
        <v>59</v>
      </c>
      <c r="O137" s="57"/>
      <c r="P137" s="133"/>
      <c r="Q137" s="161" t="s">
        <v>59</v>
      </c>
      <c r="R137" s="94"/>
      <c r="S137" s="108">
        <f t="shared" si="43"/>
        <v>0.4861111111111111</v>
      </c>
      <c r="T137" s="109">
        <f t="shared" si="44"/>
        <v>11.666666666666666</v>
      </c>
      <c r="U137" s="78">
        <f t="shared" si="45"/>
        <v>0.51388888888888884</v>
      </c>
      <c r="V137" s="100">
        <f t="shared" si="46"/>
        <v>0</v>
      </c>
      <c r="W137" s="101">
        <f t="shared" si="47"/>
        <v>0.51388888888888884</v>
      </c>
      <c r="X137" s="92"/>
      <c r="Y137" s="155"/>
      <c r="Z137" s="26">
        <f>SUM(($J$13+C137)+($L$13-E136))</f>
        <v>0.60763888888888884</v>
      </c>
      <c r="AB137" s="27"/>
    </row>
    <row r="138" spans="1:28" ht="13.5" thickBot="1" x14ac:dyDescent="0.25">
      <c r="A138" s="2"/>
      <c r="B138" s="275" t="s">
        <v>111</v>
      </c>
      <c r="C138" s="421">
        <v>0.22916666666666666</v>
      </c>
      <c r="D138" s="422" t="s">
        <v>59</v>
      </c>
      <c r="E138" s="422">
        <v>0.60763888888888884</v>
      </c>
      <c r="F138" s="208">
        <f t="shared" si="42"/>
        <v>0.37847222222222221</v>
      </c>
      <c r="G138" s="206"/>
      <c r="H138" s="206" t="s">
        <v>59</v>
      </c>
      <c r="I138" s="209"/>
      <c r="J138" s="210"/>
      <c r="K138" s="210" t="s">
        <v>59</v>
      </c>
      <c r="L138" s="211"/>
      <c r="M138" s="212"/>
      <c r="N138" s="210" t="s">
        <v>59</v>
      </c>
      <c r="O138" s="210"/>
      <c r="P138" s="212"/>
      <c r="Q138" s="210" t="s">
        <v>59</v>
      </c>
      <c r="R138" s="103"/>
      <c r="S138" s="110">
        <f t="shared" si="43"/>
        <v>0.37847222222222221</v>
      </c>
      <c r="T138" s="113">
        <f t="shared" si="44"/>
        <v>9.0833333333333321</v>
      </c>
      <c r="U138" s="427">
        <f t="shared" si="45"/>
        <v>0.62152777777777779</v>
      </c>
      <c r="V138" s="119">
        <f t="shared" si="46"/>
        <v>0</v>
      </c>
      <c r="W138" s="120">
        <f t="shared" si="47"/>
        <v>0.62152777777777779</v>
      </c>
      <c r="X138" s="92"/>
      <c r="Y138" s="155"/>
      <c r="Z138" s="61">
        <f>SUM(($J$13+C138)+($L$13-E117))</f>
        <v>0.38194444444444464</v>
      </c>
      <c r="AB138" s="27"/>
    </row>
    <row r="139" spans="1:28" x14ac:dyDescent="0.2">
      <c r="A139" s="2"/>
      <c r="B139" s="276" t="s">
        <v>111</v>
      </c>
      <c r="C139" s="187">
        <v>0.64583333333333337</v>
      </c>
      <c r="D139" s="188" t="s">
        <v>59</v>
      </c>
      <c r="E139" s="188">
        <v>0.9375</v>
      </c>
      <c r="F139" s="68">
        <f t="shared" si="42"/>
        <v>0.29166666666666663</v>
      </c>
      <c r="G139" s="67"/>
      <c r="H139" s="67" t="s">
        <v>59</v>
      </c>
      <c r="I139" s="69"/>
      <c r="J139" s="70"/>
      <c r="K139" s="70" t="s">
        <v>59</v>
      </c>
      <c r="L139" s="72"/>
      <c r="M139" s="71"/>
      <c r="N139" s="70" t="s">
        <v>59</v>
      </c>
      <c r="O139" s="70"/>
      <c r="P139" s="71"/>
      <c r="Q139" s="70" t="s">
        <v>59</v>
      </c>
      <c r="R139" s="104"/>
      <c r="S139" s="111">
        <f t="shared" si="43"/>
        <v>0.29166666666666663</v>
      </c>
      <c r="T139" s="112">
        <f t="shared" si="44"/>
        <v>6.9999999999999991</v>
      </c>
      <c r="U139" s="88">
        <f t="shared" si="45"/>
        <v>0.70833333333333337</v>
      </c>
      <c r="V139" s="121">
        <f t="shared" si="46"/>
        <v>0</v>
      </c>
      <c r="W139" s="122">
        <f t="shared" si="47"/>
        <v>0.70833333333333337</v>
      </c>
      <c r="X139" s="92"/>
      <c r="Y139" s="155"/>
      <c r="Z139" s="62">
        <f>SUM(($J$13+C139)+($L$13-E125))</f>
        <v>1.6458333333333335</v>
      </c>
      <c r="AB139" s="27"/>
    </row>
    <row r="140" spans="1:28" ht="13.5" thickBot="1" x14ac:dyDescent="0.25">
      <c r="A140" s="2"/>
      <c r="B140" s="275" t="s">
        <v>112</v>
      </c>
      <c r="C140" s="421">
        <v>0.22916666666666666</v>
      </c>
      <c r="D140" s="422" t="s">
        <v>59</v>
      </c>
      <c r="E140" s="422">
        <v>0.60763888888888884</v>
      </c>
      <c r="F140" s="208">
        <f t="shared" si="42"/>
        <v>0.37847222222222221</v>
      </c>
      <c r="G140" s="206"/>
      <c r="H140" s="206" t="s">
        <v>59</v>
      </c>
      <c r="I140" s="209"/>
      <c r="J140" s="210"/>
      <c r="K140" s="210" t="s">
        <v>59</v>
      </c>
      <c r="L140" s="211"/>
      <c r="M140" s="212"/>
      <c r="N140" s="210" t="s">
        <v>59</v>
      </c>
      <c r="O140" s="210"/>
      <c r="P140" s="212"/>
      <c r="Q140" s="210" t="s">
        <v>59</v>
      </c>
      <c r="R140" s="103"/>
      <c r="S140" s="110">
        <f t="shared" si="43"/>
        <v>0.37847222222222221</v>
      </c>
      <c r="T140" s="113">
        <f t="shared" si="44"/>
        <v>9.0833333333333321</v>
      </c>
      <c r="U140" s="427">
        <f t="shared" si="45"/>
        <v>0.62152777777777779</v>
      </c>
      <c r="V140" s="119">
        <f t="shared" si="46"/>
        <v>0</v>
      </c>
      <c r="W140" s="120">
        <f t="shared" si="47"/>
        <v>0.62152777777777779</v>
      </c>
      <c r="X140" s="92"/>
      <c r="Y140" s="155"/>
      <c r="Z140" s="61">
        <f>SUM(($J$13+C140)+($L$13-E124))</f>
        <v>0.35416666666666663</v>
      </c>
      <c r="AB140" s="27"/>
    </row>
    <row r="141" spans="1:28" x14ac:dyDescent="0.2">
      <c r="A141" s="2"/>
      <c r="B141" s="276" t="s">
        <v>112</v>
      </c>
      <c r="C141" s="187">
        <v>0.64583333333333337</v>
      </c>
      <c r="D141" s="188" t="s">
        <v>59</v>
      </c>
      <c r="E141" s="188">
        <v>0.9375</v>
      </c>
      <c r="F141" s="68">
        <f t="shared" si="42"/>
        <v>0.29166666666666663</v>
      </c>
      <c r="G141" s="67"/>
      <c r="H141" s="67" t="s">
        <v>59</v>
      </c>
      <c r="I141" s="69"/>
      <c r="J141" s="70"/>
      <c r="K141" s="70" t="s">
        <v>59</v>
      </c>
      <c r="L141" s="72"/>
      <c r="M141" s="71"/>
      <c r="N141" s="70" t="s">
        <v>59</v>
      </c>
      <c r="O141" s="70"/>
      <c r="P141" s="71"/>
      <c r="Q141" s="70" t="s">
        <v>59</v>
      </c>
      <c r="R141" s="104"/>
      <c r="S141" s="111">
        <f t="shared" si="43"/>
        <v>0.29166666666666663</v>
      </c>
      <c r="T141" s="112">
        <f t="shared" si="44"/>
        <v>6.9999999999999991</v>
      </c>
      <c r="U141" s="88">
        <f t="shared" si="45"/>
        <v>0.70833333333333337</v>
      </c>
      <c r="V141" s="121">
        <f t="shared" si="46"/>
        <v>0</v>
      </c>
      <c r="W141" s="122">
        <f t="shared" si="47"/>
        <v>0.70833333333333337</v>
      </c>
      <c r="X141" s="92"/>
      <c r="Y141" s="155"/>
      <c r="Z141" s="62">
        <f>SUM(($J$13+C141)+($L$13-E127))</f>
        <v>1.6458333333333335</v>
      </c>
      <c r="AB141" s="27"/>
    </row>
    <row r="142" spans="1:28" x14ac:dyDescent="0.2">
      <c r="A142" s="2"/>
      <c r="B142" s="243" t="s">
        <v>84</v>
      </c>
      <c r="C142" s="81">
        <v>0.43055555555555558</v>
      </c>
      <c r="D142" s="54" t="s">
        <v>59</v>
      </c>
      <c r="E142" s="54">
        <v>0.90625</v>
      </c>
      <c r="F142" s="129">
        <f t="shared" si="42"/>
        <v>0.47569444444444442</v>
      </c>
      <c r="G142" s="127"/>
      <c r="H142" s="127" t="s">
        <v>59</v>
      </c>
      <c r="I142" s="130"/>
      <c r="J142" s="161"/>
      <c r="K142" s="161" t="s">
        <v>59</v>
      </c>
      <c r="L142" s="132"/>
      <c r="M142" s="183"/>
      <c r="N142" s="57" t="s">
        <v>59</v>
      </c>
      <c r="O142" s="57"/>
      <c r="P142" s="133"/>
      <c r="Q142" s="161" t="s">
        <v>59</v>
      </c>
      <c r="R142" s="94"/>
      <c r="S142" s="108">
        <f t="shared" si="43"/>
        <v>0.47569444444444442</v>
      </c>
      <c r="T142" s="109">
        <f t="shared" si="44"/>
        <v>11.416666666666666</v>
      </c>
      <c r="U142" s="78">
        <f t="shared" si="45"/>
        <v>0.52430555555555558</v>
      </c>
      <c r="V142" s="100">
        <f t="shared" si="46"/>
        <v>0</v>
      </c>
      <c r="W142" s="101">
        <f t="shared" si="47"/>
        <v>0.52430555555555558</v>
      </c>
      <c r="X142" s="92"/>
      <c r="Y142" s="155"/>
      <c r="Z142" s="26">
        <f>SUM(($J$13+C142)+($L$13-E141))</f>
        <v>0.49305555555555558</v>
      </c>
      <c r="AB142" s="27"/>
    </row>
    <row r="143" spans="1:28" x14ac:dyDescent="0.2">
      <c r="A143" s="2"/>
      <c r="B143" s="243" t="s">
        <v>113</v>
      </c>
      <c r="C143" s="81">
        <v>0.2951388888888889</v>
      </c>
      <c r="D143" s="54" t="s">
        <v>59</v>
      </c>
      <c r="E143" s="82">
        <v>0.84722222222222221</v>
      </c>
      <c r="F143" s="129">
        <f t="shared" si="42"/>
        <v>0.55208333333333326</v>
      </c>
      <c r="G143" s="127">
        <v>0.52777777777777779</v>
      </c>
      <c r="H143" s="127" t="s">
        <v>59</v>
      </c>
      <c r="I143" s="130">
        <v>0.65277777777777779</v>
      </c>
      <c r="J143" s="161"/>
      <c r="K143" s="161" t="s">
        <v>59</v>
      </c>
      <c r="L143" s="132"/>
      <c r="M143" s="183"/>
      <c r="N143" s="57" t="s">
        <v>59</v>
      </c>
      <c r="O143" s="57"/>
      <c r="P143" s="133"/>
      <c r="Q143" s="161" t="s">
        <v>59</v>
      </c>
      <c r="R143" s="94"/>
      <c r="S143" s="108">
        <f t="shared" si="43"/>
        <v>0.42708333333333326</v>
      </c>
      <c r="T143" s="109">
        <f t="shared" si="44"/>
        <v>10.249999999999998</v>
      </c>
      <c r="U143" s="78">
        <f t="shared" si="45"/>
        <v>0.44791666666666669</v>
      </c>
      <c r="V143" s="100">
        <f t="shared" si="46"/>
        <v>0.125</v>
      </c>
      <c r="W143" s="101">
        <f t="shared" si="47"/>
        <v>0.57291666666666674</v>
      </c>
      <c r="X143" s="92"/>
      <c r="Y143" s="155"/>
      <c r="Z143" s="26">
        <f>SUM(($J$13+C143)+($L$13-E142))</f>
        <v>0.3888888888888889</v>
      </c>
      <c r="AB143" s="27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  <rowBreaks count="2" manualBreakCount="2">
    <brk id="40" max="27" man="1"/>
    <brk id="74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zoomScaleNormal="100" zoomScaleSheetLayoutView="85" workbookViewId="0">
      <selection activeCell="AA2" sqref="AA2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7" width="5.5703125" customWidth="1"/>
    <col min="8" max="8" width="0.42578125" customWidth="1"/>
    <col min="9" max="9" width="5.57031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21</v>
      </c>
      <c r="F5" s="64" t="s">
        <v>22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24</v>
      </c>
      <c r="P5" s="3"/>
      <c r="Q5" s="2"/>
      <c r="R5" s="63" t="s">
        <v>25</v>
      </c>
      <c r="S5" s="64"/>
      <c r="T5" s="76" t="s">
        <v>26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">
        <v>30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35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25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" si="2">(F16-((I16-G16)+(L16-J16)+(O16-M16)+(R16-P16)))*24</f>
        <v>0</v>
      </c>
      <c r="U16" s="78">
        <f t="shared" ref="U16" si="3">(($J$13+C16)+($L$13-E16))</f>
        <v>1</v>
      </c>
      <c r="V16" s="100">
        <f t="shared" ref="V16:V22" si="4">(I16-G16)</f>
        <v>0</v>
      </c>
      <c r="W16" s="101">
        <f t="shared" ref="W16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25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1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ref="T17:T22" si="6">(F17-((I17-G17)+(L17-J17)+(O17-M17)+(R17-P17)))*24</f>
        <v>0</v>
      </c>
      <c r="U17" s="78">
        <f t="shared" ref="U17:U22" si="7">(($J$13+C17)+($L$13-E17))</f>
        <v>1</v>
      </c>
      <c r="V17" s="100">
        <f t="shared" si="4"/>
        <v>0</v>
      </c>
      <c r="W17" s="101">
        <f t="shared" ref="W17:W22" si="8">(V17+U17)</f>
        <v>1</v>
      </c>
      <c r="X17" s="92"/>
      <c r="Y17" s="155"/>
      <c r="Z17" s="26">
        <f t="shared" ref="Z17:Z22" si="9">SUM(($J$13+C17)+($L$13-E16))</f>
        <v>1</v>
      </c>
      <c r="AB17" s="27"/>
    </row>
    <row r="18" spans="1:28" x14ac:dyDescent="0.2">
      <c r="A18" s="2"/>
      <c r="B18" s="29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28" t="s">
        <v>59</v>
      </c>
      <c r="L18" s="90"/>
      <c r="M18" s="118"/>
      <c r="N18" s="28" t="s">
        <v>59</v>
      </c>
      <c r="O18" s="28"/>
      <c r="P18" s="24"/>
      <c r="Q18" s="154" t="s">
        <v>59</v>
      </c>
      <c r="R18" s="94"/>
      <c r="S18" s="108">
        <f t="shared" si="1"/>
        <v>0</v>
      </c>
      <c r="T18" s="109">
        <f t="shared" si="6"/>
        <v>0</v>
      </c>
      <c r="U18" s="78">
        <f t="shared" si="7"/>
        <v>1</v>
      </c>
      <c r="V18" s="100">
        <f t="shared" si="4"/>
        <v>0</v>
      </c>
      <c r="W18" s="101">
        <f t="shared" si="8"/>
        <v>1</v>
      </c>
      <c r="X18" s="92"/>
      <c r="Y18" s="155"/>
      <c r="Z18" s="26">
        <f t="shared" si="9"/>
        <v>1</v>
      </c>
      <c r="AB18" s="27"/>
    </row>
    <row r="19" spans="1:28" x14ac:dyDescent="0.2">
      <c r="A19" s="2"/>
      <c r="B19" s="29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28" t="s">
        <v>59</v>
      </c>
      <c r="L19" s="90"/>
      <c r="M19" s="118"/>
      <c r="N19" s="28" t="s">
        <v>59</v>
      </c>
      <c r="O19" s="28"/>
      <c r="P19" s="24"/>
      <c r="Q19" s="154" t="s">
        <v>59</v>
      </c>
      <c r="R19" s="94"/>
      <c r="S19" s="108">
        <f t="shared" si="1"/>
        <v>0</v>
      </c>
      <c r="T19" s="109">
        <f t="shared" si="6"/>
        <v>0</v>
      </c>
      <c r="U19" s="78">
        <f t="shared" si="7"/>
        <v>1</v>
      </c>
      <c r="V19" s="100">
        <f t="shared" si="4"/>
        <v>0</v>
      </c>
      <c r="W19" s="101">
        <f t="shared" si="8"/>
        <v>1</v>
      </c>
      <c r="X19" s="92"/>
      <c r="Y19" s="155"/>
      <c r="Z19" s="26">
        <f t="shared" si="9"/>
        <v>1</v>
      </c>
      <c r="AB19" s="27"/>
    </row>
    <row r="20" spans="1:28" x14ac:dyDescent="0.2">
      <c r="A20" s="2"/>
      <c r="B20" s="29" t="s">
        <v>63</v>
      </c>
      <c r="C20" s="45"/>
      <c r="D20" s="152" t="s">
        <v>59</v>
      </c>
      <c r="E20" s="155"/>
      <c r="F20" s="41">
        <f t="shared" si="0"/>
        <v>0</v>
      </c>
      <c r="G20" s="37"/>
      <c r="H20" s="37" t="s">
        <v>59</v>
      </c>
      <c r="I20" s="156"/>
      <c r="J20" s="28"/>
      <c r="K20" s="28" t="s">
        <v>59</v>
      </c>
      <c r="L20" s="90"/>
      <c r="M20" s="118"/>
      <c r="N20" s="28" t="s">
        <v>59</v>
      </c>
      <c r="O20" s="28"/>
      <c r="P20" s="24"/>
      <c r="Q20" s="154" t="s">
        <v>59</v>
      </c>
      <c r="R20" s="94"/>
      <c r="S20" s="108">
        <f t="shared" si="1"/>
        <v>0</v>
      </c>
      <c r="T20" s="109">
        <f t="shared" si="6"/>
        <v>0</v>
      </c>
      <c r="U20" s="78">
        <f t="shared" si="7"/>
        <v>1</v>
      </c>
      <c r="V20" s="100">
        <f t="shared" si="4"/>
        <v>0</v>
      </c>
      <c r="W20" s="101">
        <f t="shared" si="8"/>
        <v>1</v>
      </c>
      <c r="X20" s="92"/>
      <c r="Y20" s="155"/>
      <c r="Z20" s="26">
        <f t="shared" si="9"/>
        <v>1</v>
      </c>
      <c r="AB20" s="27"/>
    </row>
    <row r="21" spans="1:28" x14ac:dyDescent="0.2">
      <c r="A21" s="2"/>
      <c r="B21" s="25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6"/>
        <v>0</v>
      </c>
      <c r="U21" s="78">
        <f t="shared" si="7"/>
        <v>1</v>
      </c>
      <c r="V21" s="100">
        <f t="shared" si="4"/>
        <v>0</v>
      </c>
      <c r="W21" s="101">
        <f t="shared" si="8"/>
        <v>1</v>
      </c>
      <c r="X21" s="92"/>
      <c r="Y21" s="155"/>
      <c r="Z21" s="26">
        <f t="shared" si="9"/>
        <v>1</v>
      </c>
      <c r="AB21" s="27"/>
    </row>
    <row r="22" spans="1:28" ht="13.5" thickBot="1" x14ac:dyDescent="0.25">
      <c r="A22" s="2"/>
      <c r="B22" s="29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6"/>
        <v>0</v>
      </c>
      <c r="U22" s="78">
        <f t="shared" si="7"/>
        <v>1</v>
      </c>
      <c r="V22" s="100">
        <f t="shared" si="4"/>
        <v>0</v>
      </c>
      <c r="W22" s="101">
        <f t="shared" si="8"/>
        <v>1</v>
      </c>
      <c r="X22" s="92"/>
      <c r="Y22" s="3"/>
      <c r="Z22" s="32">
        <f t="shared" si="9"/>
        <v>1</v>
      </c>
      <c r="AB22" s="27"/>
    </row>
    <row r="23" spans="1:28" ht="13.5" thickBo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6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T5 Z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BA9C-5F48-49FF-846D-D5434768B04C}">
  <sheetPr>
    <pageSetUpPr fitToPage="1"/>
  </sheetPr>
  <dimension ref="A1:AB132"/>
  <sheetViews>
    <sheetView topLeftCell="A53" zoomScale="110" zoomScaleNormal="110" zoomScaleSheetLayoutView="85" workbookViewId="0">
      <selection activeCell="E17" sqref="E17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283" customWidth="1"/>
  </cols>
  <sheetData>
    <row r="1" spans="1:28" x14ac:dyDescent="0.2">
      <c r="A1" s="2"/>
      <c r="B1" s="2"/>
      <c r="C1" s="2"/>
      <c r="D1" s="2"/>
      <c r="E1" s="2"/>
      <c r="F1" s="2"/>
      <c r="G1" s="320"/>
      <c r="H1" s="320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321"/>
      <c r="K2" s="321"/>
      <c r="L2" s="321" t="s">
        <v>16</v>
      </c>
      <c r="M2" s="321"/>
      <c r="N2" s="3"/>
      <c r="O2" s="3"/>
      <c r="P2" s="3"/>
      <c r="Q2" s="3"/>
      <c r="R2" s="3"/>
      <c r="S2" s="3"/>
      <c r="T2" s="321" t="s">
        <v>17</v>
      </c>
      <c r="U2" s="3"/>
      <c r="V2" s="2"/>
      <c r="W2" s="2"/>
      <c r="X2" s="322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321"/>
      <c r="H3" s="3"/>
      <c r="I3" s="3"/>
      <c r="J3" s="321"/>
      <c r="K3" s="321"/>
      <c r="L3" s="324" t="s">
        <v>19</v>
      </c>
      <c r="M3" s="3"/>
      <c r="N3" s="321"/>
      <c r="O3" s="321"/>
      <c r="P3" s="3"/>
      <c r="Q3" s="3"/>
      <c r="R3" s="3"/>
      <c r="S3" s="3"/>
      <c r="T3" s="3"/>
      <c r="U3" s="3"/>
      <c r="V3" s="2"/>
      <c r="W3" s="2"/>
      <c r="X3" s="322"/>
      <c r="Y3" s="2"/>
      <c r="Z3" s="380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321"/>
      <c r="O4" s="3"/>
      <c r="P4" s="3"/>
      <c r="Q4" s="3"/>
      <c r="R4" s="3"/>
      <c r="S4" s="3"/>
      <c r="T4" s="3"/>
      <c r="U4" s="3"/>
      <c r="V4" s="3"/>
      <c r="W4" s="3"/>
      <c r="X4" s="3"/>
      <c r="Y4" s="325"/>
      <c r="Z4" s="3"/>
    </row>
    <row r="5" spans="1:28" x14ac:dyDescent="0.2">
      <c r="A5" s="2"/>
      <c r="B5" s="327" t="s">
        <v>20</v>
      </c>
      <c r="C5" s="274"/>
      <c r="D5" s="274"/>
      <c r="E5" s="328" t="s">
        <v>69</v>
      </c>
      <c r="F5" s="328" t="s">
        <v>194</v>
      </c>
      <c r="G5" s="274"/>
      <c r="H5" s="2"/>
      <c r="I5" s="2"/>
      <c r="J5" s="2"/>
      <c r="K5" s="2"/>
      <c r="L5" s="327" t="s">
        <v>181</v>
      </c>
      <c r="M5" s="274"/>
      <c r="N5" s="274"/>
      <c r="O5" s="329" t="s">
        <v>195</v>
      </c>
      <c r="P5" s="3"/>
      <c r="Q5" s="2"/>
      <c r="R5" s="327" t="s">
        <v>25</v>
      </c>
      <c r="S5" s="328"/>
      <c r="T5" s="330" t="s">
        <v>196</v>
      </c>
      <c r="U5" s="2"/>
      <c r="V5" s="327" t="s">
        <v>27</v>
      </c>
      <c r="W5" s="328"/>
      <c r="X5" s="331"/>
      <c r="Y5" s="274"/>
      <c r="Z5" s="330" t="s">
        <v>28</v>
      </c>
    </row>
    <row r="6" spans="1:28" ht="13.5" thickBot="1" x14ac:dyDescent="0.25">
      <c r="A6" s="2"/>
      <c r="B6" s="2"/>
      <c r="C6" s="2"/>
      <c r="D6" s="2"/>
      <c r="E6" s="332"/>
      <c r="F6" s="2"/>
      <c r="G6" s="2"/>
      <c r="H6" s="33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33"/>
      <c r="W6" s="333"/>
      <c r="X6" s="333"/>
      <c r="Y6" s="333"/>
      <c r="Z6" s="333"/>
    </row>
    <row r="7" spans="1:28" ht="13.5" thickBot="1" x14ac:dyDescent="0.25">
      <c r="A7" s="2"/>
      <c r="B7" s="332" t="s">
        <v>29</v>
      </c>
      <c r="C7" s="2"/>
      <c r="D7" s="2"/>
      <c r="E7" s="323" t="str">
        <f>[2]Norrskär!E7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334" t="s">
        <v>31</v>
      </c>
      <c r="P7" s="335"/>
      <c r="Q7" s="335"/>
      <c r="R7" s="335"/>
      <c r="S7" s="335"/>
      <c r="T7" s="335"/>
      <c r="U7" s="335"/>
      <c r="V7" s="335"/>
      <c r="W7" s="335"/>
      <c r="X7" s="335"/>
      <c r="Y7" s="336"/>
      <c r="Z7" s="337"/>
    </row>
    <row r="8" spans="1:28" x14ac:dyDescent="0.2">
      <c r="A8" s="3"/>
      <c r="B8" s="2"/>
      <c r="C8" s="2"/>
      <c r="D8" s="2"/>
      <c r="E8" s="332"/>
      <c r="F8" s="2"/>
      <c r="G8" s="2"/>
      <c r="H8" s="2"/>
      <c r="I8" s="2"/>
      <c r="J8" s="2"/>
      <c r="K8" s="2"/>
      <c r="L8" s="2"/>
      <c r="M8" s="2"/>
      <c r="N8" s="2"/>
      <c r="O8" s="338" t="s">
        <v>32</v>
      </c>
      <c r="P8" s="2"/>
      <c r="Q8" s="2"/>
      <c r="R8" s="2"/>
      <c r="S8" s="2"/>
      <c r="T8" s="2"/>
      <c r="U8" s="2"/>
      <c r="V8" s="2"/>
      <c r="W8" s="2"/>
      <c r="X8" s="2"/>
      <c r="Y8" s="339"/>
      <c r="Z8" s="340"/>
      <c r="AB8" s="341" t="s">
        <v>33</v>
      </c>
    </row>
    <row r="9" spans="1:28" x14ac:dyDescent="0.2">
      <c r="A9" s="2"/>
      <c r="B9" s="332" t="s">
        <v>34</v>
      </c>
      <c r="C9" s="2"/>
      <c r="D9" s="2"/>
      <c r="E9" s="332" t="s">
        <v>165</v>
      </c>
      <c r="F9" s="2"/>
      <c r="G9" s="2"/>
      <c r="H9" s="2"/>
      <c r="I9" s="2"/>
      <c r="J9" s="2"/>
      <c r="K9" s="2"/>
      <c r="L9" s="2"/>
      <c r="M9" s="2"/>
      <c r="N9" s="2"/>
      <c r="O9" s="338" t="s">
        <v>36</v>
      </c>
      <c r="P9" s="2"/>
      <c r="Q9" s="2"/>
      <c r="R9" s="2"/>
      <c r="S9" s="2"/>
      <c r="T9" s="2"/>
      <c r="U9" s="2"/>
      <c r="V9" s="2"/>
      <c r="W9" s="2"/>
      <c r="X9" s="2"/>
      <c r="Y9" s="339"/>
      <c r="Z9" s="340"/>
      <c r="AB9" s="342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32" t="s">
        <v>38</v>
      </c>
      <c r="P10" s="433"/>
      <c r="Q10" s="423"/>
      <c r="R10" s="423"/>
      <c r="S10" s="433"/>
      <c r="T10" s="433"/>
      <c r="U10" s="433"/>
      <c r="V10" s="433"/>
      <c r="W10" s="434"/>
      <c r="X10" s="433"/>
      <c r="Y10" s="435"/>
      <c r="Z10" s="436"/>
      <c r="AB10" s="437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282" t="s">
        <v>197</v>
      </c>
      <c r="D12" s="2"/>
      <c r="E12" s="2"/>
      <c r="F12" s="2"/>
      <c r="G12" s="2"/>
      <c r="H12" s="2"/>
      <c r="I12" s="2"/>
      <c r="J12" s="2"/>
      <c r="K12" s="2"/>
      <c r="L12" s="2"/>
      <c r="M12" s="34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343">
        <v>0</v>
      </c>
      <c r="K13" s="2"/>
      <c r="L13" s="343">
        <v>1</v>
      </c>
      <c r="M13" s="34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344"/>
      <c r="C14" s="345"/>
      <c r="D14" s="346"/>
      <c r="E14" s="347" t="s">
        <v>40</v>
      </c>
      <c r="F14" s="348"/>
      <c r="G14" s="349"/>
      <c r="H14" s="350" t="s">
        <v>41</v>
      </c>
      <c r="I14" s="348"/>
      <c r="J14" s="351"/>
      <c r="K14" s="351" t="s">
        <v>42</v>
      </c>
      <c r="L14" s="352"/>
      <c r="M14" s="353"/>
      <c r="N14" s="351" t="s">
        <v>42</v>
      </c>
      <c r="O14" s="351"/>
      <c r="P14" s="353"/>
      <c r="Q14" s="351" t="s">
        <v>43</v>
      </c>
      <c r="R14" s="351"/>
      <c r="S14" s="354" t="s">
        <v>44</v>
      </c>
      <c r="T14" s="355" t="s">
        <v>45</v>
      </c>
      <c r="U14" s="345"/>
      <c r="V14" s="347" t="s">
        <v>46</v>
      </c>
      <c r="W14" s="355"/>
      <c r="X14" s="324"/>
      <c r="Y14" s="324"/>
      <c r="Z14" s="356" t="s">
        <v>47</v>
      </c>
      <c r="AB14" s="357" t="s">
        <v>33</v>
      </c>
    </row>
    <row r="15" spans="1:28" ht="13.5" thickBot="1" x14ac:dyDescent="0.25">
      <c r="A15" s="2"/>
      <c r="B15" s="358" t="s">
        <v>48</v>
      </c>
      <c r="C15" s="315"/>
      <c r="D15" s="359" t="s">
        <v>49</v>
      </c>
      <c r="E15" s="164"/>
      <c r="F15" s="360" t="s">
        <v>50</v>
      </c>
      <c r="G15" s="361" t="s">
        <v>51</v>
      </c>
      <c r="H15" s="361"/>
      <c r="I15" s="362" t="s">
        <v>51</v>
      </c>
      <c r="J15" s="363" t="s">
        <v>51</v>
      </c>
      <c r="K15" s="364"/>
      <c r="L15" s="364" t="s">
        <v>51</v>
      </c>
      <c r="M15" s="363" t="s">
        <v>51</v>
      </c>
      <c r="N15" s="364"/>
      <c r="O15" s="364" t="s">
        <v>51</v>
      </c>
      <c r="P15" s="363" t="s">
        <v>51</v>
      </c>
      <c r="Q15" s="364"/>
      <c r="R15" s="365" t="s">
        <v>51</v>
      </c>
      <c r="S15" s="358" t="s">
        <v>52</v>
      </c>
      <c r="T15" s="366" t="s">
        <v>53</v>
      </c>
      <c r="U15" s="366" t="s">
        <v>54</v>
      </c>
      <c r="V15" s="366" t="s">
        <v>55</v>
      </c>
      <c r="W15" s="366" t="s">
        <v>56</v>
      </c>
      <c r="X15" s="367"/>
      <c r="Y15" s="368"/>
      <c r="Z15" s="438" t="s">
        <v>57</v>
      </c>
      <c r="AB15" s="369"/>
    </row>
    <row r="16" spans="1:28" x14ac:dyDescent="0.2">
      <c r="A16" s="2"/>
      <c r="B16" s="370" t="s">
        <v>58</v>
      </c>
      <c r="C16" s="371">
        <v>0.36458333333333298</v>
      </c>
      <c r="D16" s="317" t="s">
        <v>59</v>
      </c>
      <c r="E16" s="317">
        <v>0.85416666666666696</v>
      </c>
      <c r="F16" s="316">
        <f t="shared" ref="F16:F22" si="0">(E16-C16)</f>
        <v>0.48958333333333398</v>
      </c>
      <c r="G16" s="317">
        <v>0.67361111111111105</v>
      </c>
      <c r="H16" s="317" t="s">
        <v>59</v>
      </c>
      <c r="I16" s="318">
        <v>0.72916666666666663</v>
      </c>
      <c r="J16" s="372"/>
      <c r="K16" s="372" t="s">
        <v>59</v>
      </c>
      <c r="L16" s="289"/>
      <c r="M16" s="290"/>
      <c r="N16" s="372" t="s">
        <v>59</v>
      </c>
      <c r="O16" s="372"/>
      <c r="P16" s="373"/>
      <c r="Q16" s="372" t="s">
        <v>59</v>
      </c>
      <c r="R16" s="289"/>
      <c r="S16" s="284">
        <f t="shared" ref="S16:S22" si="1">(F16-((I16-G16)))</f>
        <v>0.4340277777777784</v>
      </c>
      <c r="T16" s="291">
        <f t="shared" ref="T16:T22" si="2">(F16-((I16-G16)+(L16-J16)+(O16-M16)+(R16-P16)))*24</f>
        <v>10.416666666666682</v>
      </c>
      <c r="U16" s="319">
        <f t="shared" ref="U16:U22" si="3">(($J$13+C16)+($L$13-E16))</f>
        <v>0.51041666666666607</v>
      </c>
      <c r="V16" s="101">
        <f t="shared" ref="V16:V22" si="4">(I16-G16)</f>
        <v>5.555555555555558E-2</v>
      </c>
      <c r="W16" s="101">
        <f t="shared" ref="W16:W22" si="5">(V16+U16)</f>
        <v>0.56597222222222165</v>
      </c>
      <c r="X16" s="92"/>
      <c r="Y16" s="128"/>
      <c r="Z16" s="293">
        <f>SUM(($J$13+C16)+($L$13-E22))</f>
        <v>0.51041666666666607</v>
      </c>
      <c r="AB16" s="294"/>
    </row>
    <row r="17" spans="1:28" x14ac:dyDescent="0.2">
      <c r="A17" s="2"/>
      <c r="B17" s="101" t="s">
        <v>60</v>
      </c>
      <c r="C17" s="315">
        <v>0.21875</v>
      </c>
      <c r="D17" s="285" t="s">
        <v>59</v>
      </c>
      <c r="E17" s="164">
        <v>0.77083333333333337</v>
      </c>
      <c r="F17" s="286">
        <f t="shared" si="0"/>
        <v>0.55208333333333337</v>
      </c>
      <c r="G17" s="285"/>
      <c r="H17" s="285" t="s">
        <v>59</v>
      </c>
      <c r="I17" s="287"/>
      <c r="J17" s="288"/>
      <c r="K17" s="288" t="s">
        <v>59</v>
      </c>
      <c r="L17" s="289"/>
      <c r="M17" s="290"/>
      <c r="N17" s="288" t="s">
        <v>59</v>
      </c>
      <c r="O17" s="288"/>
      <c r="P17" s="290"/>
      <c r="Q17" s="288" t="s">
        <v>59</v>
      </c>
      <c r="R17" s="289"/>
      <c r="S17" s="284">
        <f t="shared" si="1"/>
        <v>0.55208333333333337</v>
      </c>
      <c r="T17" s="291">
        <f t="shared" si="2"/>
        <v>13.25</v>
      </c>
      <c r="U17" s="319">
        <f t="shared" si="3"/>
        <v>0.44791666666666663</v>
      </c>
      <c r="V17" s="101">
        <f t="shared" si="4"/>
        <v>0</v>
      </c>
      <c r="W17" s="101">
        <f t="shared" si="5"/>
        <v>0.44791666666666663</v>
      </c>
      <c r="X17" s="92"/>
      <c r="Y17" s="128"/>
      <c r="Z17" s="293">
        <f>SUM(($J$13+C17)+($L$13-E16))</f>
        <v>0.36458333333333304</v>
      </c>
      <c r="AB17" s="294"/>
    </row>
    <row r="18" spans="1:28" x14ac:dyDescent="0.2">
      <c r="A18" s="2"/>
      <c r="B18" s="101" t="s">
        <v>61</v>
      </c>
      <c r="C18" s="371">
        <v>0.36458333333333298</v>
      </c>
      <c r="D18" s="317" t="s">
        <v>59</v>
      </c>
      <c r="E18" s="128">
        <v>0.82986111111111105</v>
      </c>
      <c r="F18" s="316">
        <f t="shared" si="0"/>
        <v>0.46527777777777807</v>
      </c>
      <c r="G18" s="317">
        <v>0.47222222222222199</v>
      </c>
      <c r="H18" s="317" t="s">
        <v>59</v>
      </c>
      <c r="I18" s="318">
        <v>0.51388888888888895</v>
      </c>
      <c r="J18" s="288"/>
      <c r="K18" s="288" t="s">
        <v>59</v>
      </c>
      <c r="L18" s="289"/>
      <c r="M18" s="290">
        <v>0.51388888888888895</v>
      </c>
      <c r="N18" s="288" t="s">
        <v>59</v>
      </c>
      <c r="O18" s="288">
        <v>0.59722222222222199</v>
      </c>
      <c r="P18" s="290"/>
      <c r="Q18" s="288" t="s">
        <v>59</v>
      </c>
      <c r="R18" s="289"/>
      <c r="S18" s="284">
        <f t="shared" si="1"/>
        <v>0.4236111111111111</v>
      </c>
      <c r="T18" s="291">
        <f t="shared" si="2"/>
        <v>8.1666666666666732</v>
      </c>
      <c r="U18" s="319">
        <f t="shared" si="3"/>
        <v>0.53472222222222188</v>
      </c>
      <c r="V18" s="101">
        <f t="shared" si="4"/>
        <v>4.1666666666666963E-2</v>
      </c>
      <c r="W18" s="101">
        <f t="shared" si="5"/>
        <v>0.57638888888888884</v>
      </c>
      <c r="X18" s="92"/>
      <c r="Y18" s="128"/>
      <c r="Z18" s="293">
        <f>SUM(($J$13+C18)+($L$13-E17))</f>
        <v>0.59374999999999956</v>
      </c>
      <c r="AB18" s="294"/>
    </row>
    <row r="19" spans="1:28" ht="13.5" thickBot="1" x14ac:dyDescent="0.25">
      <c r="A19" s="2"/>
      <c r="B19" s="101" t="s">
        <v>62</v>
      </c>
      <c r="C19" s="315">
        <v>0.21875</v>
      </c>
      <c r="D19" s="285" t="s">
        <v>59</v>
      </c>
      <c r="E19" s="164">
        <v>0.86805555555555602</v>
      </c>
      <c r="F19" s="316">
        <f t="shared" si="0"/>
        <v>0.64930555555555602</v>
      </c>
      <c r="G19" s="317">
        <v>0.39930555555555602</v>
      </c>
      <c r="H19" s="317" t="s">
        <v>59</v>
      </c>
      <c r="I19" s="318">
        <v>0.5</v>
      </c>
      <c r="J19" s="288">
        <v>0.5</v>
      </c>
      <c r="K19" s="288" t="s">
        <v>59</v>
      </c>
      <c r="L19" s="289">
        <v>0.59722222222222199</v>
      </c>
      <c r="M19" s="290">
        <v>0.71875</v>
      </c>
      <c r="N19" s="288" t="s">
        <v>59</v>
      </c>
      <c r="O19" s="288">
        <v>0.76388888888888895</v>
      </c>
      <c r="P19" s="290"/>
      <c r="Q19" s="288" t="s">
        <v>59</v>
      </c>
      <c r="R19" s="289"/>
      <c r="S19" s="284">
        <f t="shared" si="1"/>
        <v>0.54861111111111205</v>
      </c>
      <c r="T19" s="291">
        <f t="shared" si="2"/>
        <v>9.7500000000000266</v>
      </c>
      <c r="U19" s="319">
        <f t="shared" si="3"/>
        <v>0.35069444444444398</v>
      </c>
      <c r="V19" s="101">
        <f t="shared" si="4"/>
        <v>0.10069444444444398</v>
      </c>
      <c r="W19" s="101">
        <f t="shared" si="5"/>
        <v>0.45138888888888795</v>
      </c>
      <c r="X19" s="92"/>
      <c r="Y19" s="128"/>
      <c r="Z19" s="293">
        <f>SUM(($J$13+C19)+($L$13-E18))</f>
        <v>0.38888888888888895</v>
      </c>
      <c r="AB19" s="294"/>
    </row>
    <row r="20" spans="1:28" x14ac:dyDescent="0.2">
      <c r="A20" s="2"/>
      <c r="B20" s="122" t="s">
        <v>155</v>
      </c>
      <c r="C20" s="311">
        <v>0.3125</v>
      </c>
      <c r="D20" s="305" t="s">
        <v>59</v>
      </c>
      <c r="E20" s="305">
        <v>0.89583333333333304</v>
      </c>
      <c r="F20" s="306">
        <f t="shared" si="0"/>
        <v>0.58333333333333304</v>
      </c>
      <c r="G20" s="305"/>
      <c r="H20" s="305" t="s">
        <v>59</v>
      </c>
      <c r="I20" s="307"/>
      <c r="J20" s="308"/>
      <c r="K20" s="308" t="s">
        <v>59</v>
      </c>
      <c r="L20" s="309"/>
      <c r="M20" s="310"/>
      <c r="N20" s="308" t="s">
        <v>59</v>
      </c>
      <c r="O20" s="308"/>
      <c r="P20" s="310"/>
      <c r="Q20" s="308" t="s">
        <v>59</v>
      </c>
      <c r="R20" s="309"/>
      <c r="S20" s="311">
        <f t="shared" si="1"/>
        <v>0.58333333333333304</v>
      </c>
      <c r="T20" s="312">
        <f t="shared" si="2"/>
        <v>13.999999999999993</v>
      </c>
      <c r="U20" s="313">
        <f t="shared" si="3"/>
        <v>0.41666666666666696</v>
      </c>
      <c r="V20" s="122">
        <f t="shared" si="4"/>
        <v>0</v>
      </c>
      <c r="W20" s="122">
        <f t="shared" si="5"/>
        <v>0.41666666666666696</v>
      </c>
      <c r="X20" s="92"/>
      <c r="Y20" s="128"/>
      <c r="Z20" s="314">
        <f>SUM(($J$13+C20)+($L$13-E12))</f>
        <v>1.3125</v>
      </c>
      <c r="AB20" s="294"/>
    </row>
    <row r="21" spans="1:28" x14ac:dyDescent="0.2">
      <c r="A21" s="2"/>
      <c r="B21" s="101" t="s">
        <v>156</v>
      </c>
      <c r="C21" s="374">
        <v>0.25</v>
      </c>
      <c r="D21" s="317" t="s">
        <v>59</v>
      </c>
      <c r="E21" s="128">
        <v>0.86458333333333304</v>
      </c>
      <c r="F21" s="316">
        <f t="shared" si="0"/>
        <v>0.61458333333333304</v>
      </c>
      <c r="G21" s="317">
        <v>0.36111111111111099</v>
      </c>
      <c r="H21" s="317" t="s">
        <v>59</v>
      </c>
      <c r="I21" s="318">
        <v>0.41666666666666702</v>
      </c>
      <c r="J21" s="372"/>
      <c r="K21" s="372" t="s">
        <v>59</v>
      </c>
      <c r="L21" s="375"/>
      <c r="M21" s="290"/>
      <c r="N21" s="288" t="s">
        <v>59</v>
      </c>
      <c r="O21" s="288"/>
      <c r="P21" s="373"/>
      <c r="Q21" s="372" t="s">
        <v>59</v>
      </c>
      <c r="R21" s="289"/>
      <c r="S21" s="284">
        <f t="shared" si="1"/>
        <v>0.55902777777777701</v>
      </c>
      <c r="T21" s="291">
        <f t="shared" si="2"/>
        <v>13.416666666666648</v>
      </c>
      <c r="U21" s="319">
        <f t="shared" si="3"/>
        <v>0.38541666666666696</v>
      </c>
      <c r="V21" s="101">
        <f t="shared" si="4"/>
        <v>5.5555555555556024E-2</v>
      </c>
      <c r="W21" s="101">
        <f t="shared" si="5"/>
        <v>0.44097222222222299</v>
      </c>
      <c r="X21" s="92"/>
      <c r="Y21" s="128"/>
      <c r="Z21" s="293">
        <f>SUM(($J$13+C21)+($L$13-E20))</f>
        <v>0.35416666666666696</v>
      </c>
      <c r="AB21" s="294"/>
    </row>
    <row r="22" spans="1:28" ht="13.5" thickBot="1" x14ac:dyDescent="0.25">
      <c r="A22" s="2"/>
      <c r="B22" s="101" t="s">
        <v>65</v>
      </c>
      <c r="C22" s="374">
        <v>0.34027777777777801</v>
      </c>
      <c r="D22" s="317" t="s">
        <v>59</v>
      </c>
      <c r="E22" s="128">
        <v>0.85416666666666696</v>
      </c>
      <c r="F22" s="316">
        <f t="shared" si="0"/>
        <v>0.51388888888888895</v>
      </c>
      <c r="G22" s="317"/>
      <c r="H22" s="317" t="s">
        <v>59</v>
      </c>
      <c r="I22" s="318"/>
      <c r="J22" s="288"/>
      <c r="K22" s="288" t="s">
        <v>59</v>
      </c>
      <c r="L22" s="289"/>
      <c r="M22" s="373"/>
      <c r="N22" s="372" t="s">
        <v>59</v>
      </c>
      <c r="O22" s="372"/>
      <c r="P22" s="290"/>
      <c r="Q22" s="288" t="s">
        <v>59</v>
      </c>
      <c r="R22" s="289"/>
      <c r="S22" s="284">
        <f t="shared" si="1"/>
        <v>0.51388888888888895</v>
      </c>
      <c r="T22" s="291">
        <f t="shared" si="2"/>
        <v>12.333333333333336</v>
      </c>
      <c r="U22" s="319">
        <f t="shared" si="3"/>
        <v>0.48611111111111105</v>
      </c>
      <c r="V22" s="101">
        <f t="shared" si="4"/>
        <v>0</v>
      </c>
      <c r="W22" s="101">
        <f t="shared" si="5"/>
        <v>0.48611111111111105</v>
      </c>
      <c r="X22" s="92"/>
      <c r="Y22" s="3"/>
      <c r="Z22" s="303">
        <f>SUM(($J$13+C22)+($L$13-E21))</f>
        <v>0.47569444444444497</v>
      </c>
      <c r="AB22" s="294"/>
    </row>
    <row r="23" spans="1:28" ht="13.5" thickBot="1" x14ac:dyDescent="0.25">
      <c r="A23" s="2"/>
      <c r="B23" s="2"/>
      <c r="C23" s="376" t="s">
        <v>198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81">
        <f>SUM(S16:S19,S20:S22)*24</f>
        <v>86.75</v>
      </c>
      <c r="T23" s="379">
        <f>SUM(T16:T19,T20:T22)</f>
        <v>81.333333333333371</v>
      </c>
      <c r="U23" s="3"/>
      <c r="V23" s="2"/>
      <c r="W23" s="379">
        <f>SUM(W16:W19,W20:W22)*24</f>
        <v>81.25</v>
      </c>
      <c r="X23" s="31"/>
      <c r="Y23" s="31"/>
      <c r="Z23" s="335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 t="s">
        <v>128</v>
      </c>
      <c r="C26" s="397">
        <v>0.43055555555555558</v>
      </c>
      <c r="D26" s="163" t="s">
        <v>59</v>
      </c>
      <c r="E26" s="164">
        <v>0.85416666666666663</v>
      </c>
      <c r="F26" s="55">
        <f t="shared" ref="F26:F37" si="6">(E26-C26)</f>
        <v>0.42361111111111105</v>
      </c>
      <c r="G26" s="54">
        <v>0.67361111111111116</v>
      </c>
      <c r="H26" s="54" t="s">
        <v>59</v>
      </c>
      <c r="I26" s="56">
        <v>0.72916666666666663</v>
      </c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 t="shared" ref="S26:S37" si="7">(F26-((I26-G26)))</f>
        <v>0.36805555555555558</v>
      </c>
      <c r="T26" s="115">
        <f t="shared" ref="T26:T37" si="8">(F26-((I26-G26)+(L26-J26)+(O26-M26)+(R26-P26)))*24</f>
        <v>8.8333333333333339</v>
      </c>
      <c r="U26" s="83">
        <f t="shared" ref="U26:U37" si="9">(($J$13+C26)+($L$13-E26))</f>
        <v>0.57638888888888895</v>
      </c>
      <c r="V26" s="100">
        <f t="shared" ref="V26:V37" si="10">(I26-G26)</f>
        <v>5.5555555555555469E-2</v>
      </c>
      <c r="W26" s="101">
        <f t="shared" ref="W26:W37" si="11">(V26+U26)</f>
        <v>0.63194444444444442</v>
      </c>
      <c r="X26" s="92"/>
      <c r="Y26" s="155"/>
      <c r="Z26" s="26">
        <f>SUM(($J$13+C26)+($L$13-E25))</f>
        <v>1.4305555555555556</v>
      </c>
      <c r="AB26" s="27"/>
    </row>
    <row r="27" spans="1:28" x14ac:dyDescent="0.2">
      <c r="A27" s="2"/>
      <c r="B27" s="180" t="s">
        <v>199</v>
      </c>
      <c r="C27" s="397">
        <v>0.36458333333333331</v>
      </c>
      <c r="D27" s="163" t="s">
        <v>59</v>
      </c>
      <c r="E27" s="164">
        <v>0.87152777777777779</v>
      </c>
      <c r="F27" s="55">
        <f t="shared" si="6"/>
        <v>0.50694444444444442</v>
      </c>
      <c r="G27" s="54"/>
      <c r="H27" s="54" t="s">
        <v>59</v>
      </c>
      <c r="I27" s="56"/>
      <c r="J27" s="57"/>
      <c r="K27" s="57" t="s">
        <v>59</v>
      </c>
      <c r="L27" s="59"/>
      <c r="M27" s="58">
        <v>0.67361111111111116</v>
      </c>
      <c r="N27" s="57" t="s">
        <v>59</v>
      </c>
      <c r="O27" s="57">
        <v>0.72916666666666663</v>
      </c>
      <c r="P27" s="58"/>
      <c r="Q27" s="57" t="s">
        <v>59</v>
      </c>
      <c r="R27" s="94"/>
      <c r="S27" s="108">
        <f t="shared" si="7"/>
        <v>0.50694444444444442</v>
      </c>
      <c r="T27" s="115">
        <f t="shared" si="8"/>
        <v>10.833333333333336</v>
      </c>
      <c r="U27" s="83">
        <f t="shared" si="9"/>
        <v>0.49305555555555552</v>
      </c>
      <c r="V27" s="100">
        <f t="shared" si="10"/>
        <v>0</v>
      </c>
      <c r="W27" s="101">
        <f t="shared" si="11"/>
        <v>0.49305555555555552</v>
      </c>
      <c r="X27" s="92"/>
      <c r="Y27" s="155"/>
      <c r="Z27" s="26">
        <f>SUM(($J$13+C27)+($L$13-E22))</f>
        <v>0.5104166666666663</v>
      </c>
      <c r="AB27" s="27"/>
    </row>
    <row r="28" spans="1:28" x14ac:dyDescent="0.2">
      <c r="A28" s="2"/>
      <c r="B28" s="80" t="s">
        <v>161</v>
      </c>
      <c r="C28" s="397">
        <v>0.25</v>
      </c>
      <c r="D28" s="163" t="s">
        <v>59</v>
      </c>
      <c r="E28" s="164">
        <v>0.66666666666666663</v>
      </c>
      <c r="F28" s="55">
        <f t="shared" si="6"/>
        <v>0.41666666666666663</v>
      </c>
      <c r="G28" s="54">
        <v>0.3611111111111111</v>
      </c>
      <c r="H28" s="54" t="s">
        <v>59</v>
      </c>
      <c r="I28" s="56">
        <v>0.41666666666666669</v>
      </c>
      <c r="J28" s="57"/>
      <c r="K28" s="57" t="s">
        <v>59</v>
      </c>
      <c r="L28" s="59"/>
      <c r="M28" s="58"/>
      <c r="N28" s="57" t="s">
        <v>59</v>
      </c>
      <c r="O28" s="57"/>
      <c r="P28" s="58"/>
      <c r="Q28" s="57" t="s">
        <v>59</v>
      </c>
      <c r="R28" s="94"/>
      <c r="S28" s="108">
        <f t="shared" si="7"/>
        <v>0.36111111111111105</v>
      </c>
      <c r="T28" s="115">
        <f t="shared" si="8"/>
        <v>8.6666666666666643</v>
      </c>
      <c r="U28" s="83">
        <f t="shared" si="9"/>
        <v>0.58333333333333337</v>
      </c>
      <c r="V28" s="100">
        <f t="shared" si="10"/>
        <v>5.555555555555558E-2</v>
      </c>
      <c r="W28" s="101">
        <f t="shared" si="11"/>
        <v>0.63888888888888895</v>
      </c>
      <c r="X28" s="92"/>
      <c r="Y28" s="155"/>
      <c r="Z28" s="26">
        <f>SUM(($J$13+C28)+($L$13-E20))</f>
        <v>0.35416666666666696</v>
      </c>
      <c r="AB28" s="27"/>
    </row>
    <row r="29" spans="1:28" x14ac:dyDescent="0.2">
      <c r="A29" s="2"/>
      <c r="B29" s="80" t="s">
        <v>79</v>
      </c>
      <c r="C29" s="397">
        <v>0.6875</v>
      </c>
      <c r="D29" s="163" t="s">
        <v>59</v>
      </c>
      <c r="E29" s="164">
        <v>0.90625</v>
      </c>
      <c r="F29" s="55">
        <f t="shared" si="6"/>
        <v>0.21875</v>
      </c>
      <c r="G29" s="54"/>
      <c r="H29" s="54" t="s">
        <v>59</v>
      </c>
      <c r="I29" s="56"/>
      <c r="J29" s="57"/>
      <c r="K29" s="57" t="s">
        <v>59</v>
      </c>
      <c r="L29" s="59"/>
      <c r="M29" s="58"/>
      <c r="N29" s="57" t="s">
        <v>59</v>
      </c>
      <c r="O29" s="57"/>
      <c r="P29" s="58"/>
      <c r="Q29" s="57" t="s">
        <v>59</v>
      </c>
      <c r="R29" s="94"/>
      <c r="S29" s="108">
        <f t="shared" si="7"/>
        <v>0.21875</v>
      </c>
      <c r="T29" s="115">
        <f t="shared" si="8"/>
        <v>5.25</v>
      </c>
      <c r="U29" s="83">
        <f t="shared" si="9"/>
        <v>0.78125</v>
      </c>
      <c r="V29" s="100">
        <f t="shared" si="10"/>
        <v>0</v>
      </c>
      <c r="W29" s="101">
        <f t="shared" si="11"/>
        <v>0.78125</v>
      </c>
      <c r="X29" s="92"/>
      <c r="Y29" s="155"/>
      <c r="Z29" s="383" t="s">
        <v>200</v>
      </c>
      <c r="AB29" s="27"/>
    </row>
    <row r="30" spans="1:28" x14ac:dyDescent="0.2">
      <c r="A30" s="2"/>
      <c r="B30" s="80" t="s">
        <v>110</v>
      </c>
      <c r="C30" s="397">
        <v>0.34027777777777779</v>
      </c>
      <c r="D30" s="163" t="s">
        <v>59</v>
      </c>
      <c r="E30" s="164">
        <v>0.875</v>
      </c>
      <c r="F30" s="55">
        <f t="shared" si="6"/>
        <v>0.53472222222222221</v>
      </c>
      <c r="G30" s="54"/>
      <c r="H30" s="54" t="s">
        <v>59</v>
      </c>
      <c r="I30" s="56"/>
      <c r="J30" s="57"/>
      <c r="K30" s="57" t="s">
        <v>59</v>
      </c>
      <c r="L30" s="59"/>
      <c r="M30" s="58">
        <v>0.60763888888888884</v>
      </c>
      <c r="N30" s="57" t="s">
        <v>59</v>
      </c>
      <c r="O30" s="57">
        <v>0.64236111111111116</v>
      </c>
      <c r="P30" s="58"/>
      <c r="Q30" s="57" t="s">
        <v>59</v>
      </c>
      <c r="R30" s="94"/>
      <c r="S30" s="108">
        <f t="shared" si="7"/>
        <v>0.53472222222222221</v>
      </c>
      <c r="T30" s="115">
        <f t="shared" si="8"/>
        <v>11.999999999999996</v>
      </c>
      <c r="U30" s="83">
        <f t="shared" si="9"/>
        <v>0.46527777777777779</v>
      </c>
      <c r="V30" s="100">
        <f t="shared" si="10"/>
        <v>0</v>
      </c>
      <c r="W30" s="101">
        <f t="shared" si="11"/>
        <v>0.46527777777777779</v>
      </c>
      <c r="X30" s="92"/>
      <c r="Y30" s="155"/>
      <c r="Z30" s="26">
        <f>SUM(($J$13+C30)+($L$13-E29))</f>
        <v>0.43402777777777779</v>
      </c>
      <c r="AB30" s="27"/>
    </row>
    <row r="31" spans="1:28" x14ac:dyDescent="0.2">
      <c r="A31" s="2"/>
      <c r="B31" s="80" t="s">
        <v>201</v>
      </c>
      <c r="C31" s="39">
        <v>0.2673611111111111</v>
      </c>
      <c r="D31" s="152" t="s">
        <v>59</v>
      </c>
      <c r="E31" s="155">
        <v>0.86458333333333337</v>
      </c>
      <c r="F31" s="40">
        <f t="shared" si="6"/>
        <v>0.59722222222222232</v>
      </c>
      <c r="G31" s="152">
        <v>0.3611111111111111</v>
      </c>
      <c r="H31" s="152" t="s">
        <v>59</v>
      </c>
      <c r="I31" s="153">
        <v>0.41666666666666669</v>
      </c>
      <c r="J31" s="154"/>
      <c r="K31" s="154" t="s">
        <v>59</v>
      </c>
      <c r="L31" s="91"/>
      <c r="M31" s="183"/>
      <c r="N31" s="57" t="s">
        <v>59</v>
      </c>
      <c r="O31" s="57"/>
      <c r="P31" s="24"/>
      <c r="Q31" s="154" t="s">
        <v>59</v>
      </c>
      <c r="R31" s="94"/>
      <c r="S31" s="108">
        <f t="shared" si="7"/>
        <v>0.54166666666666674</v>
      </c>
      <c r="T31" s="109">
        <f t="shared" si="8"/>
        <v>13.000000000000002</v>
      </c>
      <c r="U31" s="78">
        <f t="shared" si="9"/>
        <v>0.40277777777777773</v>
      </c>
      <c r="V31" s="100">
        <f t="shared" si="10"/>
        <v>5.555555555555558E-2</v>
      </c>
      <c r="W31" s="101">
        <f t="shared" si="11"/>
        <v>0.45833333333333331</v>
      </c>
      <c r="X31" s="92"/>
      <c r="Y31" s="155"/>
      <c r="Z31" s="26">
        <f>SUM(($J$13+C31)+($L$13-E30))</f>
        <v>0.3923611111111111</v>
      </c>
      <c r="AB31" s="27"/>
    </row>
    <row r="32" spans="1:28" x14ac:dyDescent="0.2">
      <c r="A32" s="2"/>
      <c r="B32" s="80" t="s">
        <v>202</v>
      </c>
      <c r="C32" s="397">
        <v>0.36458333333333331</v>
      </c>
      <c r="D32" s="163" t="s">
        <v>59</v>
      </c>
      <c r="E32" s="164">
        <v>0.90277777777777779</v>
      </c>
      <c r="F32" s="55">
        <f t="shared" si="6"/>
        <v>0.53819444444444442</v>
      </c>
      <c r="G32" s="54"/>
      <c r="H32" s="54" t="s">
        <v>59</v>
      </c>
      <c r="I32" s="56"/>
      <c r="J32" s="57"/>
      <c r="K32" s="57" t="s">
        <v>59</v>
      </c>
      <c r="L32" s="59"/>
      <c r="M32" s="58">
        <v>0.67361111111111116</v>
      </c>
      <c r="N32" s="57" t="s">
        <v>59</v>
      </c>
      <c r="O32" s="57">
        <v>0.72916666666666663</v>
      </c>
      <c r="P32" s="58"/>
      <c r="Q32" s="57" t="s">
        <v>59</v>
      </c>
      <c r="R32" s="94"/>
      <c r="S32" s="108">
        <f t="shared" si="7"/>
        <v>0.53819444444444442</v>
      </c>
      <c r="T32" s="115">
        <f t="shared" si="8"/>
        <v>11.583333333333336</v>
      </c>
      <c r="U32" s="83">
        <f t="shared" si="9"/>
        <v>0.46180555555555552</v>
      </c>
      <c r="V32" s="100">
        <f t="shared" si="10"/>
        <v>0</v>
      </c>
      <c r="W32" s="101">
        <f t="shared" si="11"/>
        <v>0.46180555555555552</v>
      </c>
      <c r="X32" s="92"/>
      <c r="Y32" s="155"/>
      <c r="Z32" s="26">
        <f>SUM(($J$13+C32)+($L$13-E22))</f>
        <v>0.5104166666666663</v>
      </c>
      <c r="AB32" s="27"/>
    </row>
    <row r="33" spans="1:28" x14ac:dyDescent="0.2">
      <c r="A33" s="2"/>
      <c r="B33" s="80" t="s">
        <v>203</v>
      </c>
      <c r="C33" s="397">
        <v>0.25</v>
      </c>
      <c r="D33" s="163" t="s">
        <v>59</v>
      </c>
      <c r="E33" s="164">
        <v>0.66319444444444442</v>
      </c>
      <c r="F33" s="55">
        <f t="shared" si="6"/>
        <v>0.41319444444444442</v>
      </c>
      <c r="G33" s="54"/>
      <c r="H33" s="54" t="s">
        <v>59</v>
      </c>
      <c r="I33" s="56"/>
      <c r="J33" s="57"/>
      <c r="K33" s="57" t="s">
        <v>59</v>
      </c>
      <c r="L33" s="59"/>
      <c r="M33" s="58"/>
      <c r="N33" s="57" t="s">
        <v>59</v>
      </c>
      <c r="O33" s="57"/>
      <c r="P33" s="58"/>
      <c r="Q33" s="57" t="s">
        <v>59</v>
      </c>
      <c r="R33" s="94"/>
      <c r="S33" s="108">
        <f t="shared" si="7"/>
        <v>0.41319444444444442</v>
      </c>
      <c r="T33" s="115">
        <f t="shared" si="8"/>
        <v>9.9166666666666661</v>
      </c>
      <c r="U33" s="83">
        <f t="shared" si="9"/>
        <v>0.58680555555555558</v>
      </c>
      <c r="V33" s="100">
        <f t="shared" si="10"/>
        <v>0</v>
      </c>
      <c r="W33" s="101">
        <f t="shared" si="11"/>
        <v>0.58680555555555558</v>
      </c>
      <c r="X33" s="92"/>
      <c r="Y33" s="155"/>
      <c r="Z33" s="26">
        <f>SUM(($J$13+C33)+($L$13-E20))</f>
        <v>0.35416666666666696</v>
      </c>
      <c r="AB33" s="27"/>
    </row>
    <row r="34" spans="1:28" x14ac:dyDescent="0.2">
      <c r="A34" s="2"/>
      <c r="B34" s="80" t="s">
        <v>94</v>
      </c>
      <c r="C34" s="397">
        <v>0.34722222222222221</v>
      </c>
      <c r="D34" s="163" t="s">
        <v>59</v>
      </c>
      <c r="E34" s="164">
        <v>0.90625</v>
      </c>
      <c r="F34" s="55">
        <f t="shared" si="6"/>
        <v>0.55902777777777779</v>
      </c>
      <c r="G34" s="54"/>
      <c r="H34" s="54" t="s">
        <v>59</v>
      </c>
      <c r="I34" s="56"/>
      <c r="J34" s="57"/>
      <c r="K34" s="57" t="s">
        <v>59</v>
      </c>
      <c r="L34" s="59"/>
      <c r="M34" s="58"/>
      <c r="N34" s="57" t="s">
        <v>59</v>
      </c>
      <c r="O34" s="57"/>
      <c r="P34" s="58"/>
      <c r="Q34" s="57" t="s">
        <v>59</v>
      </c>
      <c r="R34" s="94"/>
      <c r="S34" s="108">
        <f t="shared" si="7"/>
        <v>0.55902777777777779</v>
      </c>
      <c r="T34" s="115">
        <f t="shared" si="8"/>
        <v>13.416666666666668</v>
      </c>
      <c r="U34" s="83">
        <f t="shared" si="9"/>
        <v>0.44097222222222221</v>
      </c>
      <c r="V34" s="100">
        <f t="shared" si="10"/>
        <v>0</v>
      </c>
      <c r="W34" s="101">
        <f t="shared" si="11"/>
        <v>0.44097222222222221</v>
      </c>
      <c r="X34" s="92"/>
      <c r="Y34" s="155"/>
      <c r="Z34" s="26">
        <f>SUM(($J$13+C34)+($L$13-E33))</f>
        <v>0.68402777777777779</v>
      </c>
      <c r="AB34" s="27"/>
    </row>
    <row r="35" spans="1:28" x14ac:dyDescent="0.2">
      <c r="A35" s="2"/>
      <c r="B35" s="80" t="s">
        <v>169</v>
      </c>
      <c r="C35" s="397">
        <v>0.34027777777777779</v>
      </c>
      <c r="D35" s="163" t="s">
        <v>59</v>
      </c>
      <c r="E35" s="164">
        <v>0.90625</v>
      </c>
      <c r="F35" s="55">
        <f t="shared" si="6"/>
        <v>0.56597222222222221</v>
      </c>
      <c r="G35" s="54"/>
      <c r="H35" s="54" t="s">
        <v>59</v>
      </c>
      <c r="I35" s="56"/>
      <c r="J35" s="57"/>
      <c r="K35" s="57" t="s">
        <v>59</v>
      </c>
      <c r="L35" s="59"/>
      <c r="M35" s="58">
        <v>0.60763888888888884</v>
      </c>
      <c r="N35" s="57" t="s">
        <v>59</v>
      </c>
      <c r="O35" s="57">
        <v>0.64236111111111116</v>
      </c>
      <c r="P35" s="58"/>
      <c r="Q35" s="57" t="s">
        <v>59</v>
      </c>
      <c r="R35" s="94"/>
      <c r="S35" s="108">
        <f t="shared" si="7"/>
        <v>0.56597222222222221</v>
      </c>
      <c r="T35" s="115">
        <f t="shared" si="8"/>
        <v>12.749999999999996</v>
      </c>
      <c r="U35" s="83">
        <f t="shared" si="9"/>
        <v>0.43402777777777779</v>
      </c>
      <c r="V35" s="100">
        <f t="shared" si="10"/>
        <v>0</v>
      </c>
      <c r="W35" s="101">
        <f t="shared" si="11"/>
        <v>0.43402777777777779</v>
      </c>
      <c r="X35" s="92"/>
      <c r="Y35" s="155"/>
      <c r="Z35" s="26">
        <f>SUM(($J$13+C35)+($L$13-E21))</f>
        <v>0.47569444444444475</v>
      </c>
      <c r="AB35" s="27"/>
    </row>
    <row r="36" spans="1:28" x14ac:dyDescent="0.2">
      <c r="A36" s="2"/>
      <c r="B36" s="80" t="s">
        <v>204</v>
      </c>
      <c r="C36" s="397">
        <v>0.29166666666666669</v>
      </c>
      <c r="D36" s="163" t="s">
        <v>59</v>
      </c>
      <c r="E36" s="164">
        <v>0.85416666666666663</v>
      </c>
      <c r="F36" s="55">
        <f t="shared" si="6"/>
        <v>0.5625</v>
      </c>
      <c r="G36" s="54"/>
      <c r="H36" s="54" t="s">
        <v>59</v>
      </c>
      <c r="I36" s="56"/>
      <c r="J36" s="57"/>
      <c r="K36" s="57" t="s">
        <v>59</v>
      </c>
      <c r="L36" s="59"/>
      <c r="M36" s="58"/>
      <c r="N36" s="57" t="s">
        <v>59</v>
      </c>
      <c r="O36" s="57"/>
      <c r="P36" s="58"/>
      <c r="Q36" s="57" t="s">
        <v>59</v>
      </c>
      <c r="R36" s="94"/>
      <c r="S36" s="108">
        <f t="shared" si="7"/>
        <v>0.5625</v>
      </c>
      <c r="T36" s="115">
        <f t="shared" si="8"/>
        <v>13.5</v>
      </c>
      <c r="U36" s="83">
        <f t="shared" si="9"/>
        <v>0.43750000000000006</v>
      </c>
      <c r="V36" s="100">
        <f t="shared" si="10"/>
        <v>0</v>
      </c>
      <c r="W36" s="101">
        <f t="shared" si="11"/>
        <v>0.43750000000000006</v>
      </c>
      <c r="X36" s="92"/>
      <c r="Y36" s="155"/>
      <c r="Z36" s="26">
        <f>SUM(($J$13+C36)+($L$13-E19))</f>
        <v>0.42361111111111066</v>
      </c>
      <c r="AB36" s="27"/>
    </row>
    <row r="37" spans="1:28" x14ac:dyDescent="0.2">
      <c r="A37" s="2"/>
      <c r="B37" s="80" t="s">
        <v>113</v>
      </c>
      <c r="C37" s="397">
        <v>0.36458333333333331</v>
      </c>
      <c r="D37" s="163" t="s">
        <v>59</v>
      </c>
      <c r="E37" s="164">
        <v>0.94097222222222221</v>
      </c>
      <c r="F37" s="55">
        <f t="shared" si="6"/>
        <v>0.57638888888888884</v>
      </c>
      <c r="G37" s="54">
        <v>0.47222222222222221</v>
      </c>
      <c r="H37" s="54" t="s">
        <v>59</v>
      </c>
      <c r="I37" s="56">
        <v>0.59722222222222221</v>
      </c>
      <c r="J37" s="57"/>
      <c r="K37" s="57" t="s">
        <v>59</v>
      </c>
      <c r="L37" s="59"/>
      <c r="M37" s="58"/>
      <c r="N37" s="57" t="s">
        <v>59</v>
      </c>
      <c r="O37" s="57"/>
      <c r="P37" s="58"/>
      <c r="Q37" s="57" t="s">
        <v>59</v>
      </c>
      <c r="R37" s="94"/>
      <c r="S37" s="108">
        <f t="shared" si="7"/>
        <v>0.45138888888888884</v>
      </c>
      <c r="T37" s="115">
        <f t="shared" si="8"/>
        <v>10.833333333333332</v>
      </c>
      <c r="U37" s="83">
        <f t="shared" si="9"/>
        <v>0.4236111111111111</v>
      </c>
      <c r="V37" s="100">
        <f t="shared" si="10"/>
        <v>0.125</v>
      </c>
      <c r="W37" s="101">
        <f t="shared" si="11"/>
        <v>0.54861111111111116</v>
      </c>
      <c r="X37" s="92"/>
      <c r="Y37" s="155"/>
      <c r="Z37" s="26">
        <f>SUM(($J$13+C37)+($L$13-E36))</f>
        <v>0.51041666666666674</v>
      </c>
      <c r="AB37" s="27"/>
    </row>
    <row r="39" spans="1:28" ht="13.5" thickBot="1" x14ac:dyDescent="0.25">
      <c r="A39" s="2"/>
      <c r="B39" s="2"/>
      <c r="C39" s="282" t="s">
        <v>205</v>
      </c>
      <c r="D39" s="2"/>
      <c r="E39" s="2"/>
      <c r="F39" s="2"/>
      <c r="G39" s="2"/>
      <c r="H39" s="2"/>
      <c r="I39" s="2"/>
      <c r="J39" s="2"/>
      <c r="K39" s="2"/>
      <c r="L39" s="2"/>
      <c r="M39" s="34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8" ht="13.5" hidden="1" thickBot="1" x14ac:dyDescent="0.25">
      <c r="A40" s="2"/>
      <c r="B40" s="2"/>
      <c r="C40" s="2"/>
      <c r="D40" s="2"/>
      <c r="E40" s="2"/>
      <c r="F40" s="2"/>
      <c r="G40" s="2"/>
      <c r="H40" s="2"/>
      <c r="I40" s="2"/>
      <c r="J40" s="343">
        <v>0</v>
      </c>
      <c r="K40" s="2"/>
      <c r="L40" s="343">
        <v>1</v>
      </c>
      <c r="M40" s="34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8" x14ac:dyDescent="0.2">
      <c r="A41" s="2"/>
      <c r="B41" s="344"/>
      <c r="C41" s="345"/>
      <c r="D41" s="346"/>
      <c r="E41" s="347" t="s">
        <v>40</v>
      </c>
      <c r="F41" s="348"/>
      <c r="G41" s="349"/>
      <c r="H41" s="350" t="s">
        <v>41</v>
      </c>
      <c r="I41" s="348"/>
      <c r="J41" s="351"/>
      <c r="K41" s="351" t="s">
        <v>42</v>
      </c>
      <c r="L41" s="352"/>
      <c r="M41" s="353"/>
      <c r="N41" s="351" t="s">
        <v>42</v>
      </c>
      <c r="O41" s="351"/>
      <c r="P41" s="353"/>
      <c r="Q41" s="351" t="s">
        <v>43</v>
      </c>
      <c r="R41" s="351"/>
      <c r="S41" s="354" t="s">
        <v>44</v>
      </c>
      <c r="T41" s="355" t="s">
        <v>45</v>
      </c>
      <c r="U41" s="345"/>
      <c r="V41" s="347" t="s">
        <v>46</v>
      </c>
      <c r="W41" s="355"/>
      <c r="X41" s="324"/>
      <c r="Y41" s="324"/>
      <c r="Z41" s="356" t="s">
        <v>47</v>
      </c>
      <c r="AB41" s="357" t="s">
        <v>33</v>
      </c>
    </row>
    <row r="42" spans="1:28" ht="13.5" thickBot="1" x14ac:dyDescent="0.25">
      <c r="A42" s="2"/>
      <c r="B42" s="358" t="s">
        <v>48</v>
      </c>
      <c r="C42" s="315"/>
      <c r="D42" s="359" t="s">
        <v>49</v>
      </c>
      <c r="E42" s="164"/>
      <c r="F42" s="360" t="s">
        <v>50</v>
      </c>
      <c r="G42" s="361" t="s">
        <v>51</v>
      </c>
      <c r="H42" s="361"/>
      <c r="I42" s="362" t="s">
        <v>51</v>
      </c>
      <c r="J42" s="363" t="s">
        <v>51</v>
      </c>
      <c r="K42" s="364"/>
      <c r="L42" s="364" t="s">
        <v>51</v>
      </c>
      <c r="M42" s="363" t="s">
        <v>51</v>
      </c>
      <c r="N42" s="364"/>
      <c r="O42" s="364" t="s">
        <v>51</v>
      </c>
      <c r="P42" s="363" t="s">
        <v>51</v>
      </c>
      <c r="Q42" s="364"/>
      <c r="R42" s="365" t="s">
        <v>51</v>
      </c>
      <c r="S42" s="358" t="s">
        <v>52</v>
      </c>
      <c r="T42" s="366" t="s">
        <v>53</v>
      </c>
      <c r="U42" s="366" t="s">
        <v>54</v>
      </c>
      <c r="V42" s="366" t="s">
        <v>55</v>
      </c>
      <c r="W42" s="366" t="s">
        <v>56</v>
      </c>
      <c r="X42" s="367"/>
      <c r="Y42" s="368"/>
      <c r="Z42" s="438" t="s">
        <v>57</v>
      </c>
      <c r="AB42" s="369"/>
    </row>
    <row r="43" spans="1:28" x14ac:dyDescent="0.2">
      <c r="A43" s="2"/>
      <c r="B43" s="370" t="s">
        <v>58</v>
      </c>
      <c r="C43" s="371">
        <v>0.26388888888888901</v>
      </c>
      <c r="D43" s="317" t="s">
        <v>59</v>
      </c>
      <c r="E43" s="317">
        <v>0.85069444444444398</v>
      </c>
      <c r="F43" s="316">
        <f t="shared" ref="F43:F49" si="12">(E43-C43)</f>
        <v>0.58680555555555491</v>
      </c>
      <c r="G43" s="317">
        <v>0.39930555555555602</v>
      </c>
      <c r="H43" s="317" t="s">
        <v>59</v>
      </c>
      <c r="I43" s="318">
        <v>0.45138888888888901</v>
      </c>
      <c r="J43" s="372"/>
      <c r="K43" s="372" t="s">
        <v>59</v>
      </c>
      <c r="L43" s="289"/>
      <c r="M43" s="290"/>
      <c r="N43" s="372" t="s">
        <v>59</v>
      </c>
      <c r="O43" s="372"/>
      <c r="P43" s="373"/>
      <c r="Q43" s="372" t="s">
        <v>59</v>
      </c>
      <c r="R43" s="289"/>
      <c r="S43" s="284">
        <f t="shared" ref="S43:S49" si="13">(F43-((I43-G43)))</f>
        <v>0.53472222222222188</v>
      </c>
      <c r="T43" s="291">
        <f t="shared" ref="T43:T49" si="14">(F43-((I43-G43)+(L43-J43)+(O43-M43)+(R43-P43)))*24</f>
        <v>12.833333333333325</v>
      </c>
      <c r="U43" s="319">
        <f t="shared" ref="U43:U49" si="15">(($J$13+C43)+($L$13-E43))</f>
        <v>0.41319444444444503</v>
      </c>
      <c r="V43" s="101">
        <f t="shared" ref="V43:V49" si="16">(I43-G43)</f>
        <v>5.2083333333332982E-2</v>
      </c>
      <c r="W43" s="101">
        <f t="shared" ref="W43:W49" si="17">(V43+U43)</f>
        <v>0.46527777777777801</v>
      </c>
      <c r="X43" s="92"/>
      <c r="Y43" s="128"/>
      <c r="Z43" s="293">
        <f>SUM(($J$13+C43)+($L$13-E49))</f>
        <v>0.35763888888888901</v>
      </c>
      <c r="AB43" s="294"/>
    </row>
    <row r="44" spans="1:28" x14ac:dyDescent="0.2">
      <c r="A44" s="2"/>
      <c r="B44" s="101" t="s">
        <v>60</v>
      </c>
      <c r="C44" s="315">
        <v>0.26388888888888901</v>
      </c>
      <c r="D44" s="285" t="s">
        <v>59</v>
      </c>
      <c r="E44" s="164">
        <v>0.77083333333333337</v>
      </c>
      <c r="F44" s="286">
        <f t="shared" si="12"/>
        <v>0.50694444444444442</v>
      </c>
      <c r="G44" s="285"/>
      <c r="H44" s="285" t="s">
        <v>59</v>
      </c>
      <c r="I44" s="287"/>
      <c r="J44" s="288"/>
      <c r="K44" s="288" t="s">
        <v>59</v>
      </c>
      <c r="L44" s="289"/>
      <c r="M44" s="290"/>
      <c r="N44" s="288" t="s">
        <v>59</v>
      </c>
      <c r="O44" s="288"/>
      <c r="P44" s="290"/>
      <c r="Q44" s="288" t="s">
        <v>59</v>
      </c>
      <c r="R44" s="289"/>
      <c r="S44" s="284">
        <f t="shared" si="13"/>
        <v>0.50694444444444442</v>
      </c>
      <c r="T44" s="291">
        <f t="shared" si="14"/>
        <v>12.166666666666666</v>
      </c>
      <c r="U44" s="319">
        <f t="shared" si="15"/>
        <v>0.49305555555555564</v>
      </c>
      <c r="V44" s="101">
        <f t="shared" si="16"/>
        <v>0</v>
      </c>
      <c r="W44" s="101">
        <f t="shared" si="17"/>
        <v>0.49305555555555564</v>
      </c>
      <c r="X44" s="92"/>
      <c r="Y44" s="128"/>
      <c r="Z44" s="293">
        <f>SUM(($J$13+C44)+($L$13-E43))</f>
        <v>0.41319444444444503</v>
      </c>
      <c r="AB44" s="294"/>
    </row>
    <row r="45" spans="1:28" x14ac:dyDescent="0.2">
      <c r="A45" s="2"/>
      <c r="B45" s="101" t="s">
        <v>61</v>
      </c>
      <c r="C45" s="371">
        <v>0.211805555555556</v>
      </c>
      <c r="D45" s="317" t="s">
        <v>59</v>
      </c>
      <c r="E45" s="128">
        <v>0.80902777777777801</v>
      </c>
      <c r="F45" s="316">
        <f t="shared" si="12"/>
        <v>0.59722222222222199</v>
      </c>
      <c r="G45" s="317">
        <v>0.47222222222222199</v>
      </c>
      <c r="H45" s="317" t="s">
        <v>59</v>
      </c>
      <c r="I45" s="318">
        <v>0.60416666666666696</v>
      </c>
      <c r="J45" s="288"/>
      <c r="K45" s="288" t="s">
        <v>59</v>
      </c>
      <c r="L45" s="289"/>
      <c r="M45" s="290">
        <v>0.60416666666666696</v>
      </c>
      <c r="N45" s="288" t="s">
        <v>59</v>
      </c>
      <c r="O45" s="288">
        <v>0.64583333333333304</v>
      </c>
      <c r="P45" s="290"/>
      <c r="Q45" s="288" t="s">
        <v>59</v>
      </c>
      <c r="R45" s="289"/>
      <c r="S45" s="284">
        <f t="shared" si="13"/>
        <v>0.46527777777777701</v>
      </c>
      <c r="T45" s="291">
        <f t="shared" si="14"/>
        <v>10.166666666666663</v>
      </c>
      <c r="U45" s="319">
        <f t="shared" si="15"/>
        <v>0.40277777777777801</v>
      </c>
      <c r="V45" s="101">
        <f t="shared" si="16"/>
        <v>0.13194444444444497</v>
      </c>
      <c r="W45" s="101">
        <f t="shared" si="17"/>
        <v>0.53472222222222299</v>
      </c>
      <c r="X45" s="92"/>
      <c r="Y45" s="128"/>
      <c r="Z45" s="293">
        <f>SUM(($J$13+C45)+($L$13-E44))</f>
        <v>0.44097222222222265</v>
      </c>
      <c r="AB45" s="294"/>
    </row>
    <row r="46" spans="1:28" ht="13.5" thickBot="1" x14ac:dyDescent="0.25">
      <c r="A46" s="2"/>
      <c r="B46" s="101" t="s">
        <v>62</v>
      </c>
      <c r="C46" s="315">
        <v>0.26388888888888901</v>
      </c>
      <c r="D46" s="285" t="s">
        <v>59</v>
      </c>
      <c r="E46" s="164">
        <v>0.86805555555555602</v>
      </c>
      <c r="F46" s="316">
        <f t="shared" si="12"/>
        <v>0.60416666666666696</v>
      </c>
      <c r="G46" s="317">
        <v>0.39930555555555602</v>
      </c>
      <c r="H46" s="317" t="s">
        <v>59</v>
      </c>
      <c r="I46" s="318">
        <v>0.45138888888888901</v>
      </c>
      <c r="J46" s="288"/>
      <c r="K46" s="288" t="s">
        <v>59</v>
      </c>
      <c r="L46" s="289"/>
      <c r="M46" s="290"/>
      <c r="N46" s="288" t="s">
        <v>59</v>
      </c>
      <c r="O46" s="288"/>
      <c r="P46" s="290"/>
      <c r="Q46" s="288" t="s">
        <v>59</v>
      </c>
      <c r="R46" s="289"/>
      <c r="S46" s="284">
        <f t="shared" si="13"/>
        <v>0.55208333333333393</v>
      </c>
      <c r="T46" s="291">
        <f t="shared" si="14"/>
        <v>13.250000000000014</v>
      </c>
      <c r="U46" s="319">
        <f t="shared" si="15"/>
        <v>0.39583333333333298</v>
      </c>
      <c r="V46" s="101">
        <f t="shared" si="16"/>
        <v>5.2083333333332982E-2</v>
      </c>
      <c r="W46" s="101">
        <f t="shared" si="17"/>
        <v>0.44791666666666596</v>
      </c>
      <c r="X46" s="92"/>
      <c r="Y46" s="128"/>
      <c r="Z46" s="293">
        <f>SUM(($J$13+C46)+($L$13-E45))</f>
        <v>0.45486111111111099</v>
      </c>
      <c r="AB46" s="294"/>
    </row>
    <row r="47" spans="1:28" x14ac:dyDescent="0.2">
      <c r="A47" s="2"/>
      <c r="B47" s="122" t="s">
        <v>155</v>
      </c>
      <c r="C47" s="311">
        <v>0.3125</v>
      </c>
      <c r="D47" s="305" t="s">
        <v>59</v>
      </c>
      <c r="E47" s="305">
        <v>0.89583333333333304</v>
      </c>
      <c r="F47" s="306">
        <f t="shared" si="12"/>
        <v>0.58333333333333304</v>
      </c>
      <c r="G47" s="305"/>
      <c r="H47" s="305" t="s">
        <v>59</v>
      </c>
      <c r="I47" s="307"/>
      <c r="J47" s="308"/>
      <c r="K47" s="308" t="s">
        <v>59</v>
      </c>
      <c r="L47" s="309"/>
      <c r="M47" s="310"/>
      <c r="N47" s="308" t="s">
        <v>59</v>
      </c>
      <c r="O47" s="308"/>
      <c r="P47" s="310"/>
      <c r="Q47" s="308" t="s">
        <v>59</v>
      </c>
      <c r="R47" s="309"/>
      <c r="S47" s="311">
        <f t="shared" si="13"/>
        <v>0.58333333333333304</v>
      </c>
      <c r="T47" s="312">
        <f t="shared" si="14"/>
        <v>13.999999999999993</v>
      </c>
      <c r="U47" s="313">
        <f t="shared" si="15"/>
        <v>0.41666666666666696</v>
      </c>
      <c r="V47" s="122">
        <f t="shared" si="16"/>
        <v>0</v>
      </c>
      <c r="W47" s="122">
        <f t="shared" si="17"/>
        <v>0.41666666666666696</v>
      </c>
      <c r="X47" s="92"/>
      <c r="Y47" s="128"/>
      <c r="Z47" s="314">
        <f>SUM(($J$13+C47)+($L$13-E39))</f>
        <v>1.3125</v>
      </c>
      <c r="AB47" s="294"/>
    </row>
    <row r="48" spans="1:28" x14ac:dyDescent="0.2">
      <c r="A48" s="2"/>
      <c r="B48" s="101" t="s">
        <v>156</v>
      </c>
      <c r="C48" s="374">
        <v>0.25</v>
      </c>
      <c r="D48" s="317" t="s">
        <v>59</v>
      </c>
      <c r="E48" s="128">
        <v>0.86458333333333304</v>
      </c>
      <c r="F48" s="316">
        <f t="shared" si="12"/>
        <v>0.61458333333333304</v>
      </c>
      <c r="G48" s="317">
        <v>0.36111111111111099</v>
      </c>
      <c r="H48" s="317" t="s">
        <v>59</v>
      </c>
      <c r="I48" s="318">
        <v>0.41666666666666702</v>
      </c>
      <c r="J48" s="372"/>
      <c r="K48" s="372" t="s">
        <v>59</v>
      </c>
      <c r="L48" s="375"/>
      <c r="M48" s="290"/>
      <c r="N48" s="288" t="s">
        <v>59</v>
      </c>
      <c r="O48" s="288"/>
      <c r="P48" s="373"/>
      <c r="Q48" s="372" t="s">
        <v>59</v>
      </c>
      <c r="R48" s="289"/>
      <c r="S48" s="284">
        <f t="shared" si="13"/>
        <v>0.55902777777777701</v>
      </c>
      <c r="T48" s="291">
        <f t="shared" si="14"/>
        <v>13.416666666666648</v>
      </c>
      <c r="U48" s="319">
        <f t="shared" si="15"/>
        <v>0.38541666666666696</v>
      </c>
      <c r="V48" s="101">
        <f t="shared" si="16"/>
        <v>5.5555555555556024E-2</v>
      </c>
      <c r="W48" s="101">
        <f t="shared" si="17"/>
        <v>0.44097222222222299</v>
      </c>
      <c r="X48" s="92"/>
      <c r="Y48" s="128"/>
      <c r="Z48" s="293">
        <f>SUM(($J$13+C48)+($L$13-E47))</f>
        <v>0.35416666666666696</v>
      </c>
      <c r="AB48" s="294"/>
    </row>
    <row r="49" spans="1:28" ht="13.5" thickBot="1" x14ac:dyDescent="0.25">
      <c r="A49" s="2"/>
      <c r="B49" s="101" t="s">
        <v>65</v>
      </c>
      <c r="C49" s="374">
        <v>0.34027777777777801</v>
      </c>
      <c r="D49" s="317" t="s">
        <v>59</v>
      </c>
      <c r="E49" s="128">
        <v>0.90625</v>
      </c>
      <c r="F49" s="316">
        <f t="shared" si="12"/>
        <v>0.56597222222222199</v>
      </c>
      <c r="G49" s="317"/>
      <c r="H49" s="317" t="s">
        <v>59</v>
      </c>
      <c r="I49" s="318"/>
      <c r="J49" s="288"/>
      <c r="K49" s="288" t="s">
        <v>59</v>
      </c>
      <c r="L49" s="289"/>
      <c r="M49" s="290"/>
      <c r="N49" s="288" t="s">
        <v>59</v>
      </c>
      <c r="O49" s="288"/>
      <c r="P49" s="290"/>
      <c r="Q49" s="288" t="s">
        <v>59</v>
      </c>
      <c r="R49" s="289"/>
      <c r="S49" s="284">
        <f t="shared" si="13"/>
        <v>0.56597222222222199</v>
      </c>
      <c r="T49" s="291">
        <f t="shared" si="14"/>
        <v>13.583333333333329</v>
      </c>
      <c r="U49" s="319">
        <f t="shared" si="15"/>
        <v>0.43402777777777801</v>
      </c>
      <c r="V49" s="101">
        <f t="shared" si="16"/>
        <v>0</v>
      </c>
      <c r="W49" s="101">
        <f t="shared" si="17"/>
        <v>0.43402777777777801</v>
      </c>
      <c r="X49" s="92"/>
      <c r="Y49" s="3"/>
      <c r="Z49" s="303">
        <f>SUM(($J$13+C49)+($L$13-E48))</f>
        <v>0.47569444444444497</v>
      </c>
      <c r="AB49" s="294"/>
    </row>
    <row r="50" spans="1:28" ht="13.5" thickBot="1" x14ac:dyDescent="0.25">
      <c r="A50" s="2"/>
      <c r="B50" s="2"/>
      <c r="C50" s="376" t="s">
        <v>198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81">
        <f>SUM(S43:S46,S47:S49)*24</f>
        <v>90.416666666666629</v>
      </c>
      <c r="T50" s="379">
        <f>SUM(T43:T46,T47:T49)</f>
        <v>89.416666666666643</v>
      </c>
      <c r="U50" s="3"/>
      <c r="V50" s="2"/>
      <c r="W50" s="379">
        <f>SUM(W43:W46,W47:W49)*24</f>
        <v>77.583333333333371</v>
      </c>
      <c r="X50" s="31"/>
      <c r="Y50" s="31"/>
      <c r="Z50" s="335"/>
    </row>
    <row r="52" spans="1:28" x14ac:dyDescent="0.2"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</row>
    <row r="53" spans="1:28" x14ac:dyDescent="0.2">
      <c r="A53" s="2"/>
      <c r="B53" s="80" t="s">
        <v>128</v>
      </c>
      <c r="C53" s="397">
        <v>0.21875</v>
      </c>
      <c r="D53" s="163" t="s">
        <v>59</v>
      </c>
      <c r="E53" s="164">
        <v>0.85069444444444442</v>
      </c>
      <c r="F53" s="55">
        <f t="shared" ref="F53:F64" si="18">(E53-C53)</f>
        <v>0.63194444444444442</v>
      </c>
      <c r="G53" s="54">
        <v>0.39930555555555558</v>
      </c>
      <c r="H53" s="54" t="s">
        <v>59</v>
      </c>
      <c r="I53" s="56">
        <v>0.4513888888888889</v>
      </c>
      <c r="J53" s="57"/>
      <c r="K53" s="57" t="s">
        <v>59</v>
      </c>
      <c r="L53" s="59"/>
      <c r="M53" s="58"/>
      <c r="N53" s="57" t="s">
        <v>59</v>
      </c>
      <c r="O53" s="57"/>
      <c r="P53" s="58"/>
      <c r="Q53" s="57" t="s">
        <v>59</v>
      </c>
      <c r="R53" s="94"/>
      <c r="S53" s="108">
        <f t="shared" ref="S53:S64" si="19">(F53-((I53-G53)))</f>
        <v>0.57986111111111116</v>
      </c>
      <c r="T53" s="115">
        <f t="shared" ref="T53:T64" si="20">(F53-((I53-G53)+(L53-J53)+(O53-M53)+(R53-P53)))*24</f>
        <v>13.916666666666668</v>
      </c>
      <c r="U53" s="83">
        <f t="shared" ref="U53:U64" si="21">(($J$13+C53)+($L$13-E53))</f>
        <v>0.36805555555555558</v>
      </c>
      <c r="V53" s="100">
        <f t="shared" ref="V53:V64" si="22">(I53-G53)</f>
        <v>5.2083333333333315E-2</v>
      </c>
      <c r="W53" s="101">
        <f t="shared" ref="W53:W64" si="23">(V53+U53)</f>
        <v>0.4201388888888889</v>
      </c>
      <c r="X53" s="92"/>
      <c r="Y53" s="155"/>
      <c r="Z53" s="26">
        <f>SUM(($J$13+C53)+($L$13-E52))</f>
        <v>1.21875</v>
      </c>
      <c r="AB53" s="27"/>
    </row>
    <row r="54" spans="1:28" x14ac:dyDescent="0.2">
      <c r="A54" s="2"/>
      <c r="B54" s="80" t="s">
        <v>199</v>
      </c>
      <c r="C54" s="397">
        <v>0.2638888888888889</v>
      </c>
      <c r="D54" s="163" t="s">
        <v>59</v>
      </c>
      <c r="E54" s="164">
        <v>0.85069444444444442</v>
      </c>
      <c r="F54" s="55">
        <f t="shared" si="18"/>
        <v>0.58680555555555558</v>
      </c>
      <c r="G54" s="54">
        <v>0.39930555555555558</v>
      </c>
      <c r="H54" s="54" t="s">
        <v>59</v>
      </c>
      <c r="I54" s="56">
        <v>0.4513888888888889</v>
      </c>
      <c r="J54" s="57"/>
      <c r="K54" s="57" t="s">
        <v>59</v>
      </c>
      <c r="L54" s="59"/>
      <c r="M54" s="58"/>
      <c r="N54" s="57" t="s">
        <v>59</v>
      </c>
      <c r="O54" s="57"/>
      <c r="P54" s="58"/>
      <c r="Q54" s="57" t="s">
        <v>59</v>
      </c>
      <c r="R54" s="94"/>
      <c r="S54" s="108">
        <f t="shared" si="19"/>
        <v>0.53472222222222232</v>
      </c>
      <c r="T54" s="115">
        <f t="shared" si="20"/>
        <v>12.833333333333336</v>
      </c>
      <c r="U54" s="83">
        <f t="shared" si="21"/>
        <v>0.41319444444444448</v>
      </c>
      <c r="V54" s="100">
        <f t="shared" si="22"/>
        <v>5.2083333333333315E-2</v>
      </c>
      <c r="W54" s="101">
        <f t="shared" si="23"/>
        <v>0.46527777777777779</v>
      </c>
      <c r="X54" s="92"/>
      <c r="Y54" s="155"/>
      <c r="Z54" s="26">
        <f>SUM(($J$13+C54)+($L$13-E49))</f>
        <v>0.3576388888888889</v>
      </c>
      <c r="AB54" s="27"/>
    </row>
    <row r="55" spans="1:28" x14ac:dyDescent="0.2">
      <c r="A55" s="2"/>
      <c r="B55" s="80" t="s">
        <v>161</v>
      </c>
      <c r="C55" s="397">
        <v>0.25</v>
      </c>
      <c r="D55" s="163" t="s">
        <v>59</v>
      </c>
      <c r="E55" s="164">
        <v>0.66666666666666663</v>
      </c>
      <c r="F55" s="55">
        <f t="shared" si="18"/>
        <v>0.41666666666666663</v>
      </c>
      <c r="G55" s="54">
        <v>0.3611111111111111</v>
      </c>
      <c r="H55" s="54" t="s">
        <v>59</v>
      </c>
      <c r="I55" s="56">
        <v>0.41666666666666669</v>
      </c>
      <c r="J55" s="57"/>
      <c r="K55" s="57" t="s">
        <v>59</v>
      </c>
      <c r="L55" s="59"/>
      <c r="M55" s="58"/>
      <c r="N55" s="57" t="s">
        <v>59</v>
      </c>
      <c r="O55" s="57"/>
      <c r="P55" s="58"/>
      <c r="Q55" s="57" t="s">
        <v>59</v>
      </c>
      <c r="R55" s="94"/>
      <c r="S55" s="108">
        <f t="shared" si="19"/>
        <v>0.36111111111111105</v>
      </c>
      <c r="T55" s="115">
        <f t="shared" si="20"/>
        <v>8.6666666666666643</v>
      </c>
      <c r="U55" s="83">
        <f t="shared" si="21"/>
        <v>0.58333333333333337</v>
      </c>
      <c r="V55" s="100">
        <f t="shared" si="22"/>
        <v>5.555555555555558E-2</v>
      </c>
      <c r="W55" s="101">
        <f t="shared" si="23"/>
        <v>0.63888888888888895</v>
      </c>
      <c r="X55" s="92"/>
      <c r="Y55" s="155"/>
      <c r="Z55" s="26">
        <f>SUM(($J$13+C55)+($L$13-E47))</f>
        <v>0.35416666666666696</v>
      </c>
      <c r="AB55" s="27"/>
    </row>
    <row r="56" spans="1:28" x14ac:dyDescent="0.2">
      <c r="A56" s="2"/>
      <c r="B56" s="80" t="s">
        <v>79</v>
      </c>
      <c r="C56" s="397">
        <v>0.6875</v>
      </c>
      <c r="D56" s="163" t="s">
        <v>59</v>
      </c>
      <c r="E56" s="164">
        <v>0.90625</v>
      </c>
      <c r="F56" s="55">
        <f t="shared" si="18"/>
        <v>0.21875</v>
      </c>
      <c r="G56" s="54"/>
      <c r="H56" s="54" t="s">
        <v>59</v>
      </c>
      <c r="I56" s="56"/>
      <c r="J56" s="57"/>
      <c r="K56" s="57" t="s">
        <v>59</v>
      </c>
      <c r="L56" s="59"/>
      <c r="M56" s="58"/>
      <c r="N56" s="57" t="s">
        <v>59</v>
      </c>
      <c r="O56" s="57"/>
      <c r="P56" s="58"/>
      <c r="Q56" s="57" t="s">
        <v>59</v>
      </c>
      <c r="R56" s="94"/>
      <c r="S56" s="108">
        <f t="shared" si="19"/>
        <v>0.21875</v>
      </c>
      <c r="T56" s="115">
        <f t="shared" si="20"/>
        <v>5.25</v>
      </c>
      <c r="U56" s="83">
        <f t="shared" si="21"/>
        <v>0.78125</v>
      </c>
      <c r="V56" s="100">
        <f t="shared" si="22"/>
        <v>0</v>
      </c>
      <c r="W56" s="101">
        <f t="shared" si="23"/>
        <v>0.78125</v>
      </c>
      <c r="X56" s="92"/>
      <c r="Y56" s="155"/>
      <c r="Z56" s="383" t="s">
        <v>200</v>
      </c>
      <c r="AB56" s="27"/>
    </row>
    <row r="57" spans="1:28" x14ac:dyDescent="0.2">
      <c r="A57" s="2"/>
      <c r="B57" s="80" t="s">
        <v>110</v>
      </c>
      <c r="C57" s="397">
        <v>0.34027777777777779</v>
      </c>
      <c r="D57" s="163" t="s">
        <v>59</v>
      </c>
      <c r="E57" s="164">
        <v>0.875</v>
      </c>
      <c r="F57" s="55">
        <f t="shared" si="18"/>
        <v>0.53472222222222221</v>
      </c>
      <c r="G57" s="54"/>
      <c r="H57" s="54" t="s">
        <v>59</v>
      </c>
      <c r="I57" s="56"/>
      <c r="J57" s="57"/>
      <c r="K57" s="57" t="s">
        <v>59</v>
      </c>
      <c r="L57" s="59"/>
      <c r="M57" s="58">
        <v>0.60763888888888884</v>
      </c>
      <c r="N57" s="57" t="s">
        <v>59</v>
      </c>
      <c r="O57" s="57">
        <v>0.64236111111111116</v>
      </c>
      <c r="P57" s="58"/>
      <c r="Q57" s="57" t="s">
        <v>59</v>
      </c>
      <c r="R57" s="94"/>
      <c r="S57" s="108">
        <f t="shared" si="19"/>
        <v>0.53472222222222221</v>
      </c>
      <c r="T57" s="115">
        <f t="shared" si="20"/>
        <v>11.999999999999996</v>
      </c>
      <c r="U57" s="83">
        <f t="shared" si="21"/>
        <v>0.46527777777777779</v>
      </c>
      <c r="V57" s="100">
        <f t="shared" si="22"/>
        <v>0</v>
      </c>
      <c r="W57" s="101">
        <f t="shared" si="23"/>
        <v>0.46527777777777779</v>
      </c>
      <c r="X57" s="92"/>
      <c r="Y57" s="155"/>
      <c r="Z57" s="26">
        <f>SUM(($J$13+C57)+($L$13-E56))</f>
        <v>0.43402777777777779</v>
      </c>
      <c r="AB57" s="27"/>
    </row>
    <row r="58" spans="1:28" x14ac:dyDescent="0.2">
      <c r="A58" s="2"/>
      <c r="B58" s="80" t="s">
        <v>201</v>
      </c>
      <c r="C58" s="39">
        <v>0.2673611111111111</v>
      </c>
      <c r="D58" s="152" t="s">
        <v>59</v>
      </c>
      <c r="E58" s="155">
        <v>0.86458333333333337</v>
      </c>
      <c r="F58" s="40">
        <f t="shared" si="18"/>
        <v>0.59722222222222232</v>
      </c>
      <c r="G58" s="152">
        <v>0.3611111111111111</v>
      </c>
      <c r="H58" s="152" t="s">
        <v>59</v>
      </c>
      <c r="I58" s="153">
        <v>0.41666666666666669</v>
      </c>
      <c r="J58" s="154"/>
      <c r="K58" s="154" t="s">
        <v>59</v>
      </c>
      <c r="L58" s="91"/>
      <c r="M58" s="183"/>
      <c r="N58" s="57" t="s">
        <v>59</v>
      </c>
      <c r="O58" s="57"/>
      <c r="P58" s="24"/>
      <c r="Q58" s="154" t="s">
        <v>59</v>
      </c>
      <c r="R58" s="94"/>
      <c r="S58" s="108">
        <f t="shared" si="19"/>
        <v>0.54166666666666674</v>
      </c>
      <c r="T58" s="109">
        <f t="shared" si="20"/>
        <v>13.000000000000002</v>
      </c>
      <c r="U58" s="78">
        <f t="shared" si="21"/>
        <v>0.40277777777777773</v>
      </c>
      <c r="V58" s="100">
        <f t="shared" si="22"/>
        <v>5.555555555555558E-2</v>
      </c>
      <c r="W58" s="101">
        <f t="shared" si="23"/>
        <v>0.45833333333333331</v>
      </c>
      <c r="X58" s="92"/>
      <c r="Y58" s="155"/>
      <c r="Z58" s="26">
        <f>SUM(($J$13+C58)+($L$13-E57))</f>
        <v>0.3923611111111111</v>
      </c>
      <c r="AB58" s="27"/>
    </row>
    <row r="59" spans="1:28" x14ac:dyDescent="0.2">
      <c r="A59" s="2"/>
      <c r="B59" s="80" t="s">
        <v>202</v>
      </c>
      <c r="C59" s="397">
        <v>0.2638888888888889</v>
      </c>
      <c r="D59" s="163" t="s">
        <v>59</v>
      </c>
      <c r="E59" s="164">
        <v>0.89583333333333337</v>
      </c>
      <c r="F59" s="55">
        <f t="shared" si="18"/>
        <v>0.63194444444444442</v>
      </c>
      <c r="G59" s="54">
        <v>0.39930555555555558</v>
      </c>
      <c r="H59" s="54" t="s">
        <v>59</v>
      </c>
      <c r="I59" s="56">
        <v>0.4513888888888889</v>
      </c>
      <c r="J59" s="57"/>
      <c r="K59" s="57" t="s">
        <v>59</v>
      </c>
      <c r="L59" s="59"/>
      <c r="M59" s="58"/>
      <c r="N59" s="57" t="s">
        <v>59</v>
      </c>
      <c r="O59" s="57"/>
      <c r="P59" s="58"/>
      <c r="Q59" s="57" t="s">
        <v>59</v>
      </c>
      <c r="R59" s="94"/>
      <c r="S59" s="108">
        <f t="shared" si="19"/>
        <v>0.57986111111111116</v>
      </c>
      <c r="T59" s="115">
        <f t="shared" si="20"/>
        <v>13.916666666666668</v>
      </c>
      <c r="U59" s="83">
        <f t="shared" si="21"/>
        <v>0.36805555555555552</v>
      </c>
      <c r="V59" s="100">
        <f t="shared" si="22"/>
        <v>5.2083333333333315E-2</v>
      </c>
      <c r="W59" s="101">
        <f t="shared" si="23"/>
        <v>0.42013888888888884</v>
      </c>
      <c r="X59" s="92"/>
      <c r="Y59" s="155"/>
      <c r="Z59" s="26">
        <f>SUM(($J$13+C59)+($L$13-E49))</f>
        <v>0.3576388888888889</v>
      </c>
      <c r="AB59" s="27"/>
    </row>
    <row r="60" spans="1:28" x14ac:dyDescent="0.2">
      <c r="A60" s="2"/>
      <c r="B60" s="80" t="s">
        <v>203</v>
      </c>
      <c r="C60" s="397">
        <v>0.25</v>
      </c>
      <c r="D60" s="163" t="s">
        <v>59</v>
      </c>
      <c r="E60" s="164">
        <v>0.66319444444444442</v>
      </c>
      <c r="F60" s="55">
        <f t="shared" si="18"/>
        <v>0.41319444444444442</v>
      </c>
      <c r="G60" s="54"/>
      <c r="H60" s="54" t="s">
        <v>59</v>
      </c>
      <c r="I60" s="56"/>
      <c r="J60" s="57"/>
      <c r="K60" s="57" t="s">
        <v>59</v>
      </c>
      <c r="L60" s="59"/>
      <c r="M60" s="58"/>
      <c r="N60" s="57" t="s">
        <v>59</v>
      </c>
      <c r="O60" s="57"/>
      <c r="P60" s="58"/>
      <c r="Q60" s="57" t="s">
        <v>59</v>
      </c>
      <c r="R60" s="94"/>
      <c r="S60" s="108">
        <f t="shared" si="19"/>
        <v>0.41319444444444442</v>
      </c>
      <c r="T60" s="115">
        <f t="shared" si="20"/>
        <v>9.9166666666666661</v>
      </c>
      <c r="U60" s="83">
        <f t="shared" si="21"/>
        <v>0.58680555555555558</v>
      </c>
      <c r="V60" s="100">
        <f t="shared" si="22"/>
        <v>0</v>
      </c>
      <c r="W60" s="101">
        <f t="shared" si="23"/>
        <v>0.58680555555555558</v>
      </c>
      <c r="X60" s="92"/>
      <c r="Y60" s="155"/>
      <c r="Z60" s="26">
        <f>SUM(($J$13+C60)+($L$13-E47))</f>
        <v>0.35416666666666696</v>
      </c>
      <c r="AB60" s="27"/>
    </row>
    <row r="61" spans="1:28" x14ac:dyDescent="0.2">
      <c r="A61" s="2"/>
      <c r="B61" s="80" t="s">
        <v>94</v>
      </c>
      <c r="C61" s="397">
        <v>0.34722222222222221</v>
      </c>
      <c r="D61" s="163" t="s">
        <v>59</v>
      </c>
      <c r="E61" s="164">
        <v>0.90625</v>
      </c>
      <c r="F61" s="55">
        <f t="shared" si="18"/>
        <v>0.55902777777777779</v>
      </c>
      <c r="G61" s="54"/>
      <c r="H61" s="54" t="s">
        <v>59</v>
      </c>
      <c r="I61" s="56"/>
      <c r="J61" s="57"/>
      <c r="K61" s="57" t="s">
        <v>59</v>
      </c>
      <c r="L61" s="59"/>
      <c r="M61" s="58"/>
      <c r="N61" s="57" t="s">
        <v>59</v>
      </c>
      <c r="O61" s="57"/>
      <c r="P61" s="58"/>
      <c r="Q61" s="57" t="s">
        <v>59</v>
      </c>
      <c r="R61" s="94"/>
      <c r="S61" s="108">
        <f t="shared" si="19"/>
        <v>0.55902777777777779</v>
      </c>
      <c r="T61" s="115">
        <f t="shared" si="20"/>
        <v>13.416666666666668</v>
      </c>
      <c r="U61" s="83">
        <f t="shared" si="21"/>
        <v>0.44097222222222221</v>
      </c>
      <c r="V61" s="100">
        <f t="shared" si="22"/>
        <v>0</v>
      </c>
      <c r="W61" s="101">
        <f t="shared" si="23"/>
        <v>0.44097222222222221</v>
      </c>
      <c r="X61" s="92"/>
      <c r="Y61" s="155"/>
      <c r="Z61" s="26">
        <f>SUM(($J$13+C61)+($L$13-E60))</f>
        <v>0.68402777777777779</v>
      </c>
      <c r="AB61" s="27"/>
    </row>
    <row r="62" spans="1:28" x14ac:dyDescent="0.2">
      <c r="A62" s="2"/>
      <c r="B62" s="80" t="s">
        <v>169</v>
      </c>
      <c r="C62" s="397">
        <v>0.34027777777777779</v>
      </c>
      <c r="D62" s="163" t="s">
        <v>59</v>
      </c>
      <c r="E62" s="164">
        <v>0.90625</v>
      </c>
      <c r="F62" s="55">
        <f t="shared" si="18"/>
        <v>0.56597222222222221</v>
      </c>
      <c r="G62" s="54"/>
      <c r="H62" s="54" t="s">
        <v>59</v>
      </c>
      <c r="I62" s="56"/>
      <c r="J62" s="57"/>
      <c r="K62" s="57" t="s">
        <v>59</v>
      </c>
      <c r="L62" s="59"/>
      <c r="M62" s="58">
        <v>0.60763888888888884</v>
      </c>
      <c r="N62" s="57" t="s">
        <v>59</v>
      </c>
      <c r="O62" s="57">
        <v>0.64236111111111116</v>
      </c>
      <c r="P62" s="58"/>
      <c r="Q62" s="57" t="s">
        <v>59</v>
      </c>
      <c r="R62" s="94"/>
      <c r="S62" s="108">
        <f t="shared" si="19"/>
        <v>0.56597222222222221</v>
      </c>
      <c r="T62" s="115">
        <f t="shared" si="20"/>
        <v>12.749999999999996</v>
      </c>
      <c r="U62" s="83">
        <f t="shared" si="21"/>
        <v>0.43402777777777779</v>
      </c>
      <c r="V62" s="100">
        <f t="shared" si="22"/>
        <v>0</v>
      </c>
      <c r="W62" s="101">
        <f t="shared" si="23"/>
        <v>0.43402777777777779</v>
      </c>
      <c r="X62" s="92"/>
      <c r="Y62" s="155"/>
      <c r="Z62" s="26">
        <f>SUM(($J$13+C62)+($L$13-E48))</f>
        <v>0.47569444444444475</v>
      </c>
      <c r="AB62" s="27"/>
    </row>
    <row r="63" spans="1:28" x14ac:dyDescent="0.2">
      <c r="A63" s="2"/>
      <c r="B63" s="80" t="s">
        <v>204</v>
      </c>
      <c r="C63" s="397">
        <v>0.29166666666666669</v>
      </c>
      <c r="D63" s="163" t="s">
        <v>59</v>
      </c>
      <c r="E63" s="164">
        <v>0.85416666666666663</v>
      </c>
      <c r="F63" s="55">
        <f t="shared" si="18"/>
        <v>0.5625</v>
      </c>
      <c r="G63" s="54"/>
      <c r="H63" s="54" t="s">
        <v>59</v>
      </c>
      <c r="I63" s="56"/>
      <c r="J63" s="57"/>
      <c r="K63" s="57" t="s">
        <v>59</v>
      </c>
      <c r="L63" s="59"/>
      <c r="M63" s="58"/>
      <c r="N63" s="57" t="s">
        <v>59</v>
      </c>
      <c r="O63" s="57"/>
      <c r="P63" s="58"/>
      <c r="Q63" s="57" t="s">
        <v>59</v>
      </c>
      <c r="R63" s="94"/>
      <c r="S63" s="108">
        <f t="shared" si="19"/>
        <v>0.5625</v>
      </c>
      <c r="T63" s="115">
        <f t="shared" si="20"/>
        <v>13.5</v>
      </c>
      <c r="U63" s="83">
        <f t="shared" si="21"/>
        <v>0.43750000000000006</v>
      </c>
      <c r="V63" s="100">
        <f t="shared" si="22"/>
        <v>0</v>
      </c>
      <c r="W63" s="101">
        <f t="shared" si="23"/>
        <v>0.43750000000000006</v>
      </c>
      <c r="X63" s="92"/>
      <c r="Y63" s="155"/>
      <c r="Z63" s="26">
        <f>SUM(($J$13+C63)+($L$13-E47))</f>
        <v>0.39583333333333365</v>
      </c>
      <c r="AB63" s="27"/>
    </row>
    <row r="64" spans="1:28" x14ac:dyDescent="0.2">
      <c r="A64" s="2"/>
      <c r="B64" s="80" t="s">
        <v>113</v>
      </c>
      <c r="C64" s="397">
        <v>0.21180555555555555</v>
      </c>
      <c r="D64" s="163" t="s">
        <v>59</v>
      </c>
      <c r="E64" s="164">
        <v>0.94097222222222221</v>
      </c>
      <c r="F64" s="55">
        <f t="shared" si="18"/>
        <v>0.72916666666666663</v>
      </c>
      <c r="G64" s="54">
        <v>0.47222222222222221</v>
      </c>
      <c r="H64" s="54" t="s">
        <v>59</v>
      </c>
      <c r="I64" s="56">
        <v>0.64583333333333337</v>
      </c>
      <c r="J64" s="57"/>
      <c r="K64" s="57" t="s">
        <v>59</v>
      </c>
      <c r="L64" s="59"/>
      <c r="M64" s="58"/>
      <c r="N64" s="57" t="s">
        <v>59</v>
      </c>
      <c r="O64" s="57"/>
      <c r="P64" s="58"/>
      <c r="Q64" s="57" t="s">
        <v>59</v>
      </c>
      <c r="R64" s="94"/>
      <c r="S64" s="108">
        <f t="shared" si="19"/>
        <v>0.55555555555555547</v>
      </c>
      <c r="T64" s="115">
        <f t="shared" si="20"/>
        <v>13.333333333333332</v>
      </c>
      <c r="U64" s="83">
        <f t="shared" si="21"/>
        <v>0.27083333333333337</v>
      </c>
      <c r="V64" s="100">
        <f t="shared" si="22"/>
        <v>0.17361111111111116</v>
      </c>
      <c r="W64" s="101">
        <f t="shared" si="23"/>
        <v>0.44444444444444453</v>
      </c>
      <c r="X64" s="92"/>
      <c r="Y64" s="155"/>
      <c r="Z64" s="26">
        <f>SUM(($J$13+C64)+($L$13-E63))</f>
        <v>0.35763888888888895</v>
      </c>
      <c r="AB64" s="27"/>
    </row>
    <row r="66" spans="1:28" ht="13.5" thickBot="1" x14ac:dyDescent="0.25">
      <c r="A66" s="2"/>
      <c r="B66" s="2"/>
      <c r="C66" s="282" t="s">
        <v>206</v>
      </c>
      <c r="D66" s="2"/>
      <c r="E66" s="2"/>
      <c r="F66" s="2"/>
      <c r="G66" s="2"/>
      <c r="H66" s="2"/>
      <c r="I66" s="2"/>
      <c r="J66" s="2"/>
      <c r="K66" s="2"/>
      <c r="L66" s="2"/>
      <c r="M66" s="34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8" ht="13.5" hidden="1" thickBot="1" x14ac:dyDescent="0.25">
      <c r="A67" s="2"/>
      <c r="B67" s="2"/>
      <c r="C67" s="2"/>
      <c r="D67" s="2"/>
      <c r="E67" s="2"/>
      <c r="F67" s="2"/>
      <c r="G67" s="2"/>
      <c r="H67" s="2"/>
      <c r="I67" s="2"/>
      <c r="J67" s="343">
        <v>0</v>
      </c>
      <c r="K67" s="2"/>
      <c r="L67" s="343">
        <v>1</v>
      </c>
      <c r="M67" s="34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8" x14ac:dyDescent="0.2">
      <c r="A68" s="2"/>
      <c r="B68" s="344"/>
      <c r="C68" s="345"/>
      <c r="D68" s="346"/>
      <c r="E68" s="347" t="s">
        <v>40</v>
      </c>
      <c r="F68" s="348"/>
      <c r="G68" s="349"/>
      <c r="H68" s="350" t="s">
        <v>41</v>
      </c>
      <c r="I68" s="348"/>
      <c r="J68" s="351"/>
      <c r="K68" s="351" t="s">
        <v>42</v>
      </c>
      <c r="L68" s="352"/>
      <c r="M68" s="353"/>
      <c r="N68" s="351" t="s">
        <v>42</v>
      </c>
      <c r="O68" s="351"/>
      <c r="P68" s="353"/>
      <c r="Q68" s="351" t="s">
        <v>43</v>
      </c>
      <c r="R68" s="351"/>
      <c r="S68" s="354" t="s">
        <v>44</v>
      </c>
      <c r="T68" s="355" t="s">
        <v>45</v>
      </c>
      <c r="U68" s="345"/>
      <c r="V68" s="347" t="s">
        <v>46</v>
      </c>
      <c r="W68" s="355"/>
      <c r="X68" s="324"/>
      <c r="Y68" s="324"/>
      <c r="Z68" s="356" t="s">
        <v>47</v>
      </c>
      <c r="AB68" s="357" t="s">
        <v>33</v>
      </c>
    </row>
    <row r="69" spans="1:28" ht="13.5" thickBot="1" x14ac:dyDescent="0.25">
      <c r="A69" s="2"/>
      <c r="B69" s="358" t="s">
        <v>48</v>
      </c>
      <c r="C69" s="315"/>
      <c r="D69" s="359" t="s">
        <v>49</v>
      </c>
      <c r="E69" s="164"/>
      <c r="F69" s="360" t="s">
        <v>50</v>
      </c>
      <c r="G69" s="361" t="s">
        <v>51</v>
      </c>
      <c r="H69" s="361"/>
      <c r="I69" s="362" t="s">
        <v>51</v>
      </c>
      <c r="J69" s="363" t="s">
        <v>51</v>
      </c>
      <c r="K69" s="364"/>
      <c r="L69" s="364" t="s">
        <v>51</v>
      </c>
      <c r="M69" s="363" t="s">
        <v>51</v>
      </c>
      <c r="N69" s="364"/>
      <c r="O69" s="364" t="s">
        <v>51</v>
      </c>
      <c r="P69" s="363" t="s">
        <v>51</v>
      </c>
      <c r="Q69" s="364"/>
      <c r="R69" s="365" t="s">
        <v>51</v>
      </c>
      <c r="S69" s="358" t="s">
        <v>52</v>
      </c>
      <c r="T69" s="366" t="s">
        <v>53</v>
      </c>
      <c r="U69" s="366" t="s">
        <v>54</v>
      </c>
      <c r="V69" s="366" t="s">
        <v>55</v>
      </c>
      <c r="W69" s="366" t="s">
        <v>56</v>
      </c>
      <c r="X69" s="367"/>
      <c r="Y69" s="368"/>
      <c r="Z69" s="438" t="s">
        <v>57</v>
      </c>
      <c r="AB69" s="369"/>
    </row>
    <row r="70" spans="1:28" x14ac:dyDescent="0.2">
      <c r="A70" s="2"/>
      <c r="B70" s="370" t="s">
        <v>58</v>
      </c>
      <c r="C70" s="371">
        <v>0.26388888888888901</v>
      </c>
      <c r="D70" s="317" t="s">
        <v>59</v>
      </c>
      <c r="E70" s="317">
        <v>0.85069444444444398</v>
      </c>
      <c r="F70" s="316">
        <f t="shared" ref="F70:F76" si="24">(E70-C70)</f>
        <v>0.58680555555555491</v>
      </c>
      <c r="G70" s="317">
        <v>0.39930555555555602</v>
      </c>
      <c r="H70" s="317" t="s">
        <v>59</v>
      </c>
      <c r="I70" s="318">
        <v>0.45138888888888901</v>
      </c>
      <c r="J70" s="372"/>
      <c r="K70" s="372" t="s">
        <v>59</v>
      </c>
      <c r="L70" s="289"/>
      <c r="M70" s="290"/>
      <c r="N70" s="372" t="s">
        <v>59</v>
      </c>
      <c r="O70" s="372"/>
      <c r="P70" s="373"/>
      <c r="Q70" s="372" t="s">
        <v>59</v>
      </c>
      <c r="R70" s="289"/>
      <c r="S70" s="284">
        <f t="shared" ref="S70:S76" si="25">(F70-((I70-G70)))</f>
        <v>0.53472222222222188</v>
      </c>
      <c r="T70" s="291">
        <f t="shared" ref="T70:T76" si="26">(F70-((I70-G70)+(L70-J70)+(O70-M70)+(R70-P70)))*24</f>
        <v>12.833333333333325</v>
      </c>
      <c r="U70" s="319">
        <f t="shared" ref="U70:U76" si="27">(($J$13+C70)+($L$13-E70))</f>
        <v>0.41319444444444503</v>
      </c>
      <c r="V70" s="101">
        <f t="shared" ref="V70:V76" si="28">(I70-G70)</f>
        <v>5.2083333333332982E-2</v>
      </c>
      <c r="W70" s="101">
        <f t="shared" ref="W70:W76" si="29">(V70+U70)</f>
        <v>0.46527777777777801</v>
      </c>
      <c r="X70" s="92"/>
      <c r="Y70" s="128"/>
      <c r="Z70" s="293">
        <f>SUM(($J$13+C70)+($L$13-E76))</f>
        <v>0.35763888888888901</v>
      </c>
      <c r="AB70" s="294"/>
    </row>
    <row r="71" spans="1:28" x14ac:dyDescent="0.2">
      <c r="A71" s="2"/>
      <c r="B71" s="101" t="s">
        <v>60</v>
      </c>
      <c r="C71" s="315">
        <v>0.26388888888888901</v>
      </c>
      <c r="D71" s="285" t="s">
        <v>59</v>
      </c>
      <c r="E71" s="285">
        <v>0.75</v>
      </c>
      <c r="F71" s="286">
        <f t="shared" si="24"/>
        <v>0.48611111111111099</v>
      </c>
      <c r="G71" s="285"/>
      <c r="H71" s="285" t="s">
        <v>59</v>
      </c>
      <c r="I71" s="287"/>
      <c r="J71" s="288"/>
      <c r="K71" s="288" t="s">
        <v>59</v>
      </c>
      <c r="L71" s="289"/>
      <c r="M71" s="290"/>
      <c r="N71" s="288" t="s">
        <v>59</v>
      </c>
      <c r="O71" s="288"/>
      <c r="P71" s="290"/>
      <c r="Q71" s="288" t="s">
        <v>59</v>
      </c>
      <c r="R71" s="289"/>
      <c r="S71" s="284">
        <f t="shared" si="25"/>
        <v>0.48611111111111099</v>
      </c>
      <c r="T71" s="291">
        <f t="shared" si="26"/>
        <v>11.666666666666664</v>
      </c>
      <c r="U71" s="319">
        <f t="shared" si="27"/>
        <v>0.51388888888888906</v>
      </c>
      <c r="V71" s="101">
        <f t="shared" si="28"/>
        <v>0</v>
      </c>
      <c r="W71" s="101">
        <f t="shared" si="29"/>
        <v>0.51388888888888906</v>
      </c>
      <c r="X71" s="92"/>
      <c r="Y71" s="128"/>
      <c r="Z71" s="293">
        <f>SUM(($J$13+C71)+($L$13-E70))</f>
        <v>0.41319444444444503</v>
      </c>
      <c r="AB71" s="294"/>
    </row>
    <row r="72" spans="1:28" x14ac:dyDescent="0.2">
      <c r="A72" s="2"/>
      <c r="B72" s="101" t="s">
        <v>61</v>
      </c>
      <c r="C72" s="371">
        <v>0.211805555555556</v>
      </c>
      <c r="D72" s="317" t="s">
        <v>59</v>
      </c>
      <c r="E72" s="128">
        <v>0.80902777777777801</v>
      </c>
      <c r="F72" s="316">
        <f t="shared" si="24"/>
        <v>0.59722222222222199</v>
      </c>
      <c r="G72" s="317">
        <v>0.47222222222222199</v>
      </c>
      <c r="H72" s="317" t="s">
        <v>59</v>
      </c>
      <c r="I72" s="318">
        <v>0.60416666666666696</v>
      </c>
      <c r="J72" s="288"/>
      <c r="K72" s="288" t="s">
        <v>59</v>
      </c>
      <c r="L72" s="289"/>
      <c r="M72" s="290">
        <v>0.60416666666666696</v>
      </c>
      <c r="N72" s="288" t="s">
        <v>59</v>
      </c>
      <c r="O72" s="288">
        <v>0.64583333333333304</v>
      </c>
      <c r="P72" s="290"/>
      <c r="Q72" s="288" t="s">
        <v>59</v>
      </c>
      <c r="R72" s="289"/>
      <c r="S72" s="284">
        <f t="shared" si="25"/>
        <v>0.46527777777777701</v>
      </c>
      <c r="T72" s="291">
        <f t="shared" si="26"/>
        <v>10.166666666666663</v>
      </c>
      <c r="U72" s="319">
        <f t="shared" si="27"/>
        <v>0.40277777777777801</v>
      </c>
      <c r="V72" s="101">
        <f t="shared" si="28"/>
        <v>0.13194444444444497</v>
      </c>
      <c r="W72" s="101">
        <f t="shared" si="29"/>
        <v>0.53472222222222299</v>
      </c>
      <c r="X72" s="92"/>
      <c r="Y72" s="128"/>
      <c r="Z72" s="293">
        <f>SUM(($J$13+C72)+($L$13-E71))</f>
        <v>0.46180555555555602</v>
      </c>
      <c r="AB72" s="294"/>
    </row>
    <row r="73" spans="1:28" ht="13.5" thickBot="1" x14ac:dyDescent="0.25">
      <c r="A73" s="2"/>
      <c r="B73" s="101" t="s">
        <v>62</v>
      </c>
      <c r="C73" s="315">
        <v>0.26388888888888901</v>
      </c>
      <c r="D73" s="285" t="s">
        <v>59</v>
      </c>
      <c r="E73" s="164">
        <v>0.86805555555555602</v>
      </c>
      <c r="F73" s="316">
        <f t="shared" si="24"/>
        <v>0.60416666666666696</v>
      </c>
      <c r="G73" s="317">
        <v>0.39930555555555602</v>
      </c>
      <c r="H73" s="317" t="s">
        <v>59</v>
      </c>
      <c r="I73" s="318">
        <v>0.45138888888888901</v>
      </c>
      <c r="J73" s="288"/>
      <c r="K73" s="288" t="s">
        <v>59</v>
      </c>
      <c r="L73" s="289"/>
      <c r="M73" s="290"/>
      <c r="N73" s="288" t="s">
        <v>59</v>
      </c>
      <c r="O73" s="288"/>
      <c r="P73" s="290"/>
      <c r="Q73" s="288" t="s">
        <v>59</v>
      </c>
      <c r="R73" s="289"/>
      <c r="S73" s="284">
        <f t="shared" si="25"/>
        <v>0.55208333333333393</v>
      </c>
      <c r="T73" s="291">
        <f t="shared" si="26"/>
        <v>13.250000000000014</v>
      </c>
      <c r="U73" s="319">
        <f t="shared" si="27"/>
        <v>0.39583333333333298</v>
      </c>
      <c r="V73" s="101">
        <f t="shared" si="28"/>
        <v>5.2083333333332982E-2</v>
      </c>
      <c r="W73" s="101">
        <f t="shared" si="29"/>
        <v>0.44791666666666596</v>
      </c>
      <c r="X73" s="92"/>
      <c r="Y73" s="128"/>
      <c r="Z73" s="293">
        <f>SUM(($J$13+C73)+($L$13-E72))</f>
        <v>0.45486111111111099</v>
      </c>
      <c r="AB73" s="294"/>
    </row>
    <row r="74" spans="1:28" x14ac:dyDescent="0.2">
      <c r="A74" s="2"/>
      <c r="B74" s="122" t="s">
        <v>155</v>
      </c>
      <c r="C74" s="311">
        <v>0.3125</v>
      </c>
      <c r="D74" s="305" t="s">
        <v>59</v>
      </c>
      <c r="E74" s="305">
        <v>0.89583333333333304</v>
      </c>
      <c r="F74" s="306">
        <f t="shared" si="24"/>
        <v>0.58333333333333304</v>
      </c>
      <c r="G74" s="305"/>
      <c r="H74" s="305" t="s">
        <v>59</v>
      </c>
      <c r="I74" s="307"/>
      <c r="J74" s="308"/>
      <c r="K74" s="308" t="s">
        <v>59</v>
      </c>
      <c r="L74" s="309"/>
      <c r="M74" s="310"/>
      <c r="N74" s="308" t="s">
        <v>59</v>
      </c>
      <c r="O74" s="308"/>
      <c r="P74" s="310"/>
      <c r="Q74" s="308" t="s">
        <v>59</v>
      </c>
      <c r="R74" s="309"/>
      <c r="S74" s="311">
        <f t="shared" si="25"/>
        <v>0.58333333333333304</v>
      </c>
      <c r="T74" s="312">
        <f t="shared" si="26"/>
        <v>13.999999999999993</v>
      </c>
      <c r="U74" s="313">
        <f t="shared" si="27"/>
        <v>0.41666666666666696</v>
      </c>
      <c r="V74" s="122">
        <f t="shared" si="28"/>
        <v>0</v>
      </c>
      <c r="W74" s="122">
        <f t="shared" si="29"/>
        <v>0.41666666666666696</v>
      </c>
      <c r="X74" s="92"/>
      <c r="Y74" s="128"/>
      <c r="Z74" s="314">
        <f>SUM(($J$13+C74)+($L$13-E66))</f>
        <v>1.3125</v>
      </c>
      <c r="AB74" s="294"/>
    </row>
    <row r="75" spans="1:28" x14ac:dyDescent="0.2">
      <c r="A75" s="2"/>
      <c r="B75" s="101" t="s">
        <v>156</v>
      </c>
      <c r="C75" s="374">
        <v>0.25</v>
      </c>
      <c r="D75" s="317" t="s">
        <v>59</v>
      </c>
      <c r="E75" s="128">
        <v>0.86458333333333304</v>
      </c>
      <c r="F75" s="316">
        <f t="shared" si="24"/>
        <v>0.61458333333333304</v>
      </c>
      <c r="G75" s="317">
        <v>0.36111111111111099</v>
      </c>
      <c r="H75" s="317" t="s">
        <v>59</v>
      </c>
      <c r="I75" s="318">
        <v>0.41666666666666702</v>
      </c>
      <c r="J75" s="372"/>
      <c r="K75" s="372" t="s">
        <v>59</v>
      </c>
      <c r="L75" s="375"/>
      <c r="M75" s="290"/>
      <c r="N75" s="288" t="s">
        <v>59</v>
      </c>
      <c r="O75" s="288"/>
      <c r="P75" s="373"/>
      <c r="Q75" s="372" t="s">
        <v>59</v>
      </c>
      <c r="R75" s="289"/>
      <c r="S75" s="284">
        <f t="shared" si="25"/>
        <v>0.55902777777777701</v>
      </c>
      <c r="T75" s="291">
        <f t="shared" si="26"/>
        <v>13.416666666666648</v>
      </c>
      <c r="U75" s="319">
        <f t="shared" si="27"/>
        <v>0.38541666666666696</v>
      </c>
      <c r="V75" s="101">
        <f t="shared" si="28"/>
        <v>5.5555555555556024E-2</v>
      </c>
      <c r="W75" s="101">
        <f t="shared" si="29"/>
        <v>0.44097222222222299</v>
      </c>
      <c r="X75" s="92"/>
      <c r="Y75" s="128"/>
      <c r="Z75" s="293">
        <f>SUM(($J$13+C75)+($L$13-E74))</f>
        <v>0.35416666666666696</v>
      </c>
      <c r="AB75" s="294"/>
    </row>
    <row r="76" spans="1:28" ht="13.5" thickBot="1" x14ac:dyDescent="0.25">
      <c r="A76" s="2"/>
      <c r="B76" s="101" t="s">
        <v>65</v>
      </c>
      <c r="C76" s="374">
        <v>0.34027777777777801</v>
      </c>
      <c r="D76" s="317" t="s">
        <v>59</v>
      </c>
      <c r="E76" s="128">
        <v>0.90625</v>
      </c>
      <c r="F76" s="316">
        <f t="shared" si="24"/>
        <v>0.56597222222222199</v>
      </c>
      <c r="G76" s="317"/>
      <c r="H76" s="317" t="s">
        <v>59</v>
      </c>
      <c r="I76" s="318"/>
      <c r="J76" s="288"/>
      <c r="K76" s="288" t="s">
        <v>59</v>
      </c>
      <c r="L76" s="289"/>
      <c r="M76" s="290"/>
      <c r="N76" s="288" t="s">
        <v>59</v>
      </c>
      <c r="O76" s="288"/>
      <c r="P76" s="290"/>
      <c r="Q76" s="288" t="s">
        <v>59</v>
      </c>
      <c r="R76" s="289"/>
      <c r="S76" s="284">
        <f t="shared" si="25"/>
        <v>0.56597222222222199</v>
      </c>
      <c r="T76" s="291">
        <f t="shared" si="26"/>
        <v>13.583333333333329</v>
      </c>
      <c r="U76" s="319">
        <f t="shared" si="27"/>
        <v>0.43402777777777801</v>
      </c>
      <c r="V76" s="101">
        <f t="shared" si="28"/>
        <v>0</v>
      </c>
      <c r="W76" s="101">
        <f t="shared" si="29"/>
        <v>0.43402777777777801</v>
      </c>
      <c r="X76" s="92"/>
      <c r="Y76" s="3"/>
      <c r="Z76" s="303">
        <f>SUM(($J$13+C76)+($L$13-E75))</f>
        <v>0.47569444444444497</v>
      </c>
      <c r="AB76" s="294"/>
    </row>
    <row r="77" spans="1:28" ht="13.5" thickBot="1" x14ac:dyDescent="0.25">
      <c r="A77" s="2"/>
      <c r="B77" s="2"/>
      <c r="C77" s="376" t="s">
        <v>198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81">
        <f>SUM(S70:S73,S74:S76)*24</f>
        <v>89.916666666666615</v>
      </c>
      <c r="T77" s="379">
        <f>SUM(T70:T73,T74:T76)</f>
        <v>88.916666666666629</v>
      </c>
      <c r="U77" s="3"/>
      <c r="V77" s="2"/>
      <c r="W77" s="379">
        <f>SUM(W70:W73,W74:W76)*24</f>
        <v>78.083333333333385</v>
      </c>
      <c r="X77" s="31"/>
      <c r="Y77" s="31"/>
      <c r="Z77" s="335"/>
    </row>
    <row r="79" spans="1:28" x14ac:dyDescent="0.2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</row>
    <row r="80" spans="1:28" x14ac:dyDescent="0.2">
      <c r="A80" s="2"/>
      <c r="B80" s="80" t="s">
        <v>128</v>
      </c>
      <c r="C80" s="397">
        <v>0.21875</v>
      </c>
      <c r="D80" s="163" t="s">
        <v>59</v>
      </c>
      <c r="E80" s="164">
        <v>0.85069444444444442</v>
      </c>
      <c r="F80" s="55">
        <f t="shared" ref="F80:F91" si="30">(E80-C80)</f>
        <v>0.63194444444444442</v>
      </c>
      <c r="G80" s="54">
        <v>0.39930555555555558</v>
      </c>
      <c r="H80" s="54" t="s">
        <v>59</v>
      </c>
      <c r="I80" s="56">
        <v>0.4513888888888889</v>
      </c>
      <c r="J80" s="57"/>
      <c r="K80" s="57" t="s">
        <v>59</v>
      </c>
      <c r="L80" s="59"/>
      <c r="M80" s="58"/>
      <c r="N80" s="57" t="s">
        <v>59</v>
      </c>
      <c r="O80" s="57"/>
      <c r="P80" s="58"/>
      <c r="Q80" s="57" t="s">
        <v>59</v>
      </c>
      <c r="R80" s="94"/>
      <c r="S80" s="108">
        <f t="shared" ref="S80:S91" si="31">(F80-((I80-G80)))</f>
        <v>0.57986111111111116</v>
      </c>
      <c r="T80" s="115">
        <f t="shared" ref="T80:T91" si="32">(F80-((I80-G80)+(L80-J80)+(O80-M80)+(R80-P80)))*24</f>
        <v>13.916666666666668</v>
      </c>
      <c r="U80" s="83">
        <f t="shared" ref="U80:U91" si="33">(($J$13+C80)+($L$13-E80))</f>
        <v>0.36805555555555558</v>
      </c>
      <c r="V80" s="100">
        <f t="shared" ref="V80:V91" si="34">(I80-G80)</f>
        <v>5.2083333333333315E-2</v>
      </c>
      <c r="W80" s="101">
        <f t="shared" ref="W80:W91" si="35">(V80+U80)</f>
        <v>0.4201388888888889</v>
      </c>
      <c r="X80" s="92"/>
      <c r="Y80" s="155"/>
      <c r="Z80" s="26">
        <f>SUM(($J$13+C80)+($L$13-E79))</f>
        <v>1.21875</v>
      </c>
      <c r="AB80" s="27"/>
    </row>
    <row r="81" spans="1:28" x14ac:dyDescent="0.2">
      <c r="A81" s="2"/>
      <c r="B81" s="80" t="s">
        <v>199</v>
      </c>
      <c r="C81" s="397">
        <v>0.2638888888888889</v>
      </c>
      <c r="D81" s="163" t="s">
        <v>59</v>
      </c>
      <c r="E81" s="164">
        <v>0.85069444444444442</v>
      </c>
      <c r="F81" s="55">
        <f t="shared" si="30"/>
        <v>0.58680555555555558</v>
      </c>
      <c r="G81" s="54">
        <v>0.39930555555555558</v>
      </c>
      <c r="H81" s="54" t="s">
        <v>59</v>
      </c>
      <c r="I81" s="56">
        <v>0.4513888888888889</v>
      </c>
      <c r="J81" s="57"/>
      <c r="K81" s="57" t="s">
        <v>59</v>
      </c>
      <c r="L81" s="59"/>
      <c r="M81" s="58"/>
      <c r="N81" s="57" t="s">
        <v>59</v>
      </c>
      <c r="O81" s="57"/>
      <c r="P81" s="58"/>
      <c r="Q81" s="57" t="s">
        <v>59</v>
      </c>
      <c r="R81" s="94"/>
      <c r="S81" s="108">
        <f t="shared" si="31"/>
        <v>0.53472222222222232</v>
      </c>
      <c r="T81" s="115">
        <f t="shared" si="32"/>
        <v>12.833333333333336</v>
      </c>
      <c r="U81" s="83">
        <f t="shared" si="33"/>
        <v>0.41319444444444448</v>
      </c>
      <c r="V81" s="100">
        <f t="shared" si="34"/>
        <v>5.2083333333333315E-2</v>
      </c>
      <c r="W81" s="101">
        <f t="shared" si="35"/>
        <v>0.46527777777777779</v>
      </c>
      <c r="X81" s="92"/>
      <c r="Y81" s="155"/>
      <c r="Z81" s="26">
        <f>SUM(($J$13+C81)+($L$13-E76))</f>
        <v>0.3576388888888889</v>
      </c>
      <c r="AB81" s="27"/>
    </row>
    <row r="82" spans="1:28" x14ac:dyDescent="0.2">
      <c r="A82" s="2"/>
      <c r="B82" s="80" t="s">
        <v>161</v>
      </c>
      <c r="C82" s="397">
        <v>0.25</v>
      </c>
      <c r="D82" s="163" t="s">
        <v>59</v>
      </c>
      <c r="E82" s="164">
        <v>0.66666666666666663</v>
      </c>
      <c r="F82" s="55">
        <f t="shared" si="30"/>
        <v>0.41666666666666663</v>
      </c>
      <c r="G82" s="54">
        <v>0.3611111111111111</v>
      </c>
      <c r="H82" s="54" t="s">
        <v>59</v>
      </c>
      <c r="I82" s="56">
        <v>0.41666666666666669</v>
      </c>
      <c r="J82" s="57"/>
      <c r="K82" s="57" t="s">
        <v>59</v>
      </c>
      <c r="L82" s="59"/>
      <c r="M82" s="58"/>
      <c r="N82" s="57" t="s">
        <v>59</v>
      </c>
      <c r="O82" s="57"/>
      <c r="P82" s="58"/>
      <c r="Q82" s="57" t="s">
        <v>59</v>
      </c>
      <c r="R82" s="94"/>
      <c r="S82" s="108">
        <f t="shared" si="31"/>
        <v>0.36111111111111105</v>
      </c>
      <c r="T82" s="115">
        <f t="shared" si="32"/>
        <v>8.6666666666666643</v>
      </c>
      <c r="U82" s="83">
        <f t="shared" si="33"/>
        <v>0.58333333333333337</v>
      </c>
      <c r="V82" s="100">
        <f t="shared" si="34"/>
        <v>5.555555555555558E-2</v>
      </c>
      <c r="W82" s="101">
        <f t="shared" si="35"/>
        <v>0.63888888888888895</v>
      </c>
      <c r="X82" s="92"/>
      <c r="Y82" s="155"/>
      <c r="Z82" s="26">
        <f>SUM(($J$13+C82)+($L$13-E74))</f>
        <v>0.35416666666666696</v>
      </c>
      <c r="AB82" s="27"/>
    </row>
    <row r="83" spans="1:28" x14ac:dyDescent="0.2">
      <c r="A83" s="2"/>
      <c r="B83" s="80" t="s">
        <v>79</v>
      </c>
      <c r="C83" s="397">
        <v>0.6875</v>
      </c>
      <c r="D83" s="163" t="s">
        <v>59</v>
      </c>
      <c r="E83" s="164">
        <v>0.90625</v>
      </c>
      <c r="F83" s="55">
        <f t="shared" si="30"/>
        <v>0.21875</v>
      </c>
      <c r="G83" s="54"/>
      <c r="H83" s="54" t="s">
        <v>59</v>
      </c>
      <c r="I83" s="56"/>
      <c r="J83" s="57"/>
      <c r="K83" s="57" t="s">
        <v>59</v>
      </c>
      <c r="L83" s="59"/>
      <c r="M83" s="58"/>
      <c r="N83" s="57" t="s">
        <v>59</v>
      </c>
      <c r="O83" s="57"/>
      <c r="P83" s="58"/>
      <c r="Q83" s="57" t="s">
        <v>59</v>
      </c>
      <c r="R83" s="94"/>
      <c r="S83" s="108">
        <f t="shared" si="31"/>
        <v>0.21875</v>
      </c>
      <c r="T83" s="115">
        <f t="shared" si="32"/>
        <v>5.25</v>
      </c>
      <c r="U83" s="83">
        <f t="shared" si="33"/>
        <v>0.78125</v>
      </c>
      <c r="V83" s="100">
        <f t="shared" si="34"/>
        <v>0</v>
      </c>
      <c r="W83" s="101">
        <f t="shared" si="35"/>
        <v>0.78125</v>
      </c>
      <c r="X83" s="92"/>
      <c r="Y83" s="155"/>
      <c r="Z83" s="383" t="s">
        <v>200</v>
      </c>
      <c r="AB83" s="27"/>
    </row>
    <row r="84" spans="1:28" x14ac:dyDescent="0.2">
      <c r="A84" s="2"/>
      <c r="B84" s="80" t="s">
        <v>110</v>
      </c>
      <c r="C84" s="397">
        <v>0.34027777777777779</v>
      </c>
      <c r="D84" s="163" t="s">
        <v>59</v>
      </c>
      <c r="E84" s="164">
        <v>0.875</v>
      </c>
      <c r="F84" s="55">
        <f t="shared" si="30"/>
        <v>0.53472222222222221</v>
      </c>
      <c r="G84" s="54"/>
      <c r="H84" s="54" t="s">
        <v>59</v>
      </c>
      <c r="I84" s="56"/>
      <c r="J84" s="57"/>
      <c r="K84" s="57" t="s">
        <v>59</v>
      </c>
      <c r="L84" s="59"/>
      <c r="M84" s="58"/>
      <c r="N84" s="57" t="s">
        <v>59</v>
      </c>
      <c r="O84" s="57"/>
      <c r="P84" s="58"/>
      <c r="Q84" s="57" t="s">
        <v>59</v>
      </c>
      <c r="R84" s="94"/>
      <c r="S84" s="108">
        <f t="shared" si="31"/>
        <v>0.53472222222222221</v>
      </c>
      <c r="T84" s="115">
        <f t="shared" si="32"/>
        <v>12.833333333333332</v>
      </c>
      <c r="U84" s="83">
        <f t="shared" si="33"/>
        <v>0.46527777777777779</v>
      </c>
      <c r="V84" s="100">
        <f t="shared" si="34"/>
        <v>0</v>
      </c>
      <c r="W84" s="101">
        <f t="shared" si="35"/>
        <v>0.46527777777777779</v>
      </c>
      <c r="X84" s="92"/>
      <c r="Y84" s="155"/>
      <c r="Z84" s="26">
        <f>SUM(($J$13+C84)+($L$13-E83))</f>
        <v>0.43402777777777779</v>
      </c>
      <c r="AB84" s="27"/>
    </row>
    <row r="85" spans="1:28" x14ac:dyDescent="0.2">
      <c r="A85" s="2"/>
      <c r="B85" s="80" t="s">
        <v>201</v>
      </c>
      <c r="C85" s="39">
        <v>0.2673611111111111</v>
      </c>
      <c r="D85" s="152" t="s">
        <v>59</v>
      </c>
      <c r="E85" s="155">
        <v>0.86458333333333337</v>
      </c>
      <c r="F85" s="40">
        <f t="shared" si="30"/>
        <v>0.59722222222222232</v>
      </c>
      <c r="G85" s="152">
        <v>0.3611111111111111</v>
      </c>
      <c r="H85" s="152" t="s">
        <v>59</v>
      </c>
      <c r="I85" s="153">
        <v>0.41666666666666669</v>
      </c>
      <c r="J85" s="154"/>
      <c r="K85" s="154" t="s">
        <v>59</v>
      </c>
      <c r="L85" s="91"/>
      <c r="M85" s="183"/>
      <c r="N85" s="57" t="s">
        <v>59</v>
      </c>
      <c r="O85" s="57"/>
      <c r="P85" s="24"/>
      <c r="Q85" s="154" t="s">
        <v>59</v>
      </c>
      <c r="R85" s="94"/>
      <c r="S85" s="108">
        <f t="shared" si="31"/>
        <v>0.54166666666666674</v>
      </c>
      <c r="T85" s="109">
        <f t="shared" si="32"/>
        <v>13.000000000000002</v>
      </c>
      <c r="U85" s="78">
        <f t="shared" si="33"/>
        <v>0.40277777777777773</v>
      </c>
      <c r="V85" s="100">
        <f t="shared" si="34"/>
        <v>5.555555555555558E-2</v>
      </c>
      <c r="W85" s="101">
        <f t="shared" si="35"/>
        <v>0.45833333333333331</v>
      </c>
      <c r="X85" s="92"/>
      <c r="Y85" s="155"/>
      <c r="Z85" s="26">
        <f>SUM(($J$13+C85)+($L$13-E84))</f>
        <v>0.3923611111111111</v>
      </c>
      <c r="AB85" s="27"/>
    </row>
    <row r="86" spans="1:28" x14ac:dyDescent="0.2">
      <c r="A86" s="2"/>
      <c r="B86" s="80" t="s">
        <v>202</v>
      </c>
      <c r="C86" s="397">
        <v>0.2638888888888889</v>
      </c>
      <c r="D86" s="163" t="s">
        <v>59</v>
      </c>
      <c r="E86" s="164">
        <v>0.89583333333333337</v>
      </c>
      <c r="F86" s="55">
        <f t="shared" si="30"/>
        <v>0.63194444444444442</v>
      </c>
      <c r="G86" s="54">
        <v>0.39930555555555558</v>
      </c>
      <c r="H86" s="54" t="s">
        <v>59</v>
      </c>
      <c r="I86" s="56">
        <v>0.4513888888888889</v>
      </c>
      <c r="J86" s="57"/>
      <c r="K86" s="57" t="s">
        <v>59</v>
      </c>
      <c r="L86" s="59"/>
      <c r="M86" s="58"/>
      <c r="N86" s="57" t="s">
        <v>59</v>
      </c>
      <c r="O86" s="57"/>
      <c r="P86" s="58"/>
      <c r="Q86" s="57" t="s">
        <v>59</v>
      </c>
      <c r="R86" s="94"/>
      <c r="S86" s="108">
        <f t="shared" si="31"/>
        <v>0.57986111111111116</v>
      </c>
      <c r="T86" s="115">
        <f t="shared" si="32"/>
        <v>13.916666666666668</v>
      </c>
      <c r="U86" s="83">
        <f t="shared" si="33"/>
        <v>0.36805555555555552</v>
      </c>
      <c r="V86" s="100">
        <f t="shared" si="34"/>
        <v>5.2083333333333315E-2</v>
      </c>
      <c r="W86" s="101">
        <f t="shared" si="35"/>
        <v>0.42013888888888884</v>
      </c>
      <c r="X86" s="92"/>
      <c r="Y86" s="155"/>
      <c r="Z86" s="26">
        <f>SUM(($J$13+C86)+($L$13-E76))</f>
        <v>0.3576388888888889</v>
      </c>
      <c r="AB86" s="27"/>
    </row>
    <row r="87" spans="1:28" x14ac:dyDescent="0.2">
      <c r="A87" s="2"/>
      <c r="B87" s="80" t="s">
        <v>203</v>
      </c>
      <c r="C87" s="397">
        <v>0.25</v>
      </c>
      <c r="D87" s="163" t="s">
        <v>59</v>
      </c>
      <c r="E87" s="164">
        <v>0.66319444444444442</v>
      </c>
      <c r="F87" s="55">
        <f t="shared" si="30"/>
        <v>0.41319444444444442</v>
      </c>
      <c r="G87" s="54"/>
      <c r="H87" s="54" t="s">
        <v>59</v>
      </c>
      <c r="I87" s="56"/>
      <c r="J87" s="57"/>
      <c r="K87" s="57" t="s">
        <v>59</v>
      </c>
      <c r="L87" s="59"/>
      <c r="M87" s="58"/>
      <c r="N87" s="57" t="s">
        <v>59</v>
      </c>
      <c r="O87" s="57"/>
      <c r="P87" s="58"/>
      <c r="Q87" s="57" t="s">
        <v>59</v>
      </c>
      <c r="R87" s="94"/>
      <c r="S87" s="108">
        <f t="shared" si="31"/>
        <v>0.41319444444444442</v>
      </c>
      <c r="T87" s="115">
        <f t="shared" si="32"/>
        <v>9.9166666666666661</v>
      </c>
      <c r="U87" s="83">
        <f t="shared" si="33"/>
        <v>0.58680555555555558</v>
      </c>
      <c r="V87" s="100">
        <f t="shared" si="34"/>
        <v>0</v>
      </c>
      <c r="W87" s="101">
        <f t="shared" si="35"/>
        <v>0.58680555555555558</v>
      </c>
      <c r="X87" s="92"/>
      <c r="Y87" s="155"/>
      <c r="Z87" s="26">
        <f>SUM(($J$13+C87)+($L$13-E74))</f>
        <v>0.35416666666666696</v>
      </c>
      <c r="AB87" s="27"/>
    </row>
    <row r="88" spans="1:28" x14ac:dyDescent="0.2">
      <c r="A88" s="2"/>
      <c r="B88" s="80" t="s">
        <v>94</v>
      </c>
      <c r="C88" s="176">
        <v>0.32291666666666669</v>
      </c>
      <c r="D88" s="163" t="s">
        <v>59</v>
      </c>
      <c r="E88" s="164">
        <v>0.90625</v>
      </c>
      <c r="F88" s="55">
        <f t="shared" si="30"/>
        <v>0.58333333333333326</v>
      </c>
      <c r="G88" s="54"/>
      <c r="H88" s="54" t="s">
        <v>59</v>
      </c>
      <c r="I88" s="56"/>
      <c r="J88" s="57"/>
      <c r="K88" s="57" t="s">
        <v>59</v>
      </c>
      <c r="L88" s="59"/>
      <c r="M88" s="58"/>
      <c r="N88" s="57" t="s">
        <v>59</v>
      </c>
      <c r="O88" s="57"/>
      <c r="P88" s="58"/>
      <c r="Q88" s="57" t="s">
        <v>59</v>
      </c>
      <c r="R88" s="94"/>
      <c r="S88" s="108">
        <f t="shared" si="31"/>
        <v>0.58333333333333326</v>
      </c>
      <c r="T88" s="115">
        <f t="shared" si="32"/>
        <v>13.999999999999998</v>
      </c>
      <c r="U88" s="83">
        <f t="shared" si="33"/>
        <v>0.41666666666666669</v>
      </c>
      <c r="V88" s="100">
        <f t="shared" si="34"/>
        <v>0</v>
      </c>
      <c r="W88" s="101">
        <f t="shared" si="35"/>
        <v>0.41666666666666669</v>
      </c>
      <c r="X88" s="92"/>
      <c r="Y88" s="155"/>
      <c r="Z88" s="26">
        <f>SUM(($J$13+C88)+($L$13-E87))</f>
        <v>0.65972222222222232</v>
      </c>
      <c r="AB88" s="27"/>
    </row>
    <row r="89" spans="1:28" x14ac:dyDescent="0.2">
      <c r="A89" s="2"/>
      <c r="B89" s="80" t="s">
        <v>169</v>
      </c>
      <c r="C89" s="397">
        <v>0.34027777777777779</v>
      </c>
      <c r="D89" s="163" t="s">
        <v>59</v>
      </c>
      <c r="E89" s="164">
        <v>0.90625</v>
      </c>
      <c r="F89" s="55">
        <f t="shared" si="30"/>
        <v>0.56597222222222221</v>
      </c>
      <c r="G89" s="54"/>
      <c r="H89" s="54" t="s">
        <v>59</v>
      </c>
      <c r="I89" s="56"/>
      <c r="J89" s="57"/>
      <c r="K89" s="57" t="s">
        <v>59</v>
      </c>
      <c r="L89" s="59"/>
      <c r="M89" s="58"/>
      <c r="N89" s="57" t="s">
        <v>59</v>
      </c>
      <c r="O89" s="57"/>
      <c r="P89" s="58"/>
      <c r="Q89" s="57" t="s">
        <v>59</v>
      </c>
      <c r="R89" s="94"/>
      <c r="S89" s="108">
        <f t="shared" si="31"/>
        <v>0.56597222222222221</v>
      </c>
      <c r="T89" s="115">
        <f t="shared" si="32"/>
        <v>13.583333333333332</v>
      </c>
      <c r="U89" s="83">
        <f t="shared" si="33"/>
        <v>0.43402777777777779</v>
      </c>
      <c r="V89" s="100">
        <f t="shared" si="34"/>
        <v>0</v>
      </c>
      <c r="W89" s="101">
        <f t="shared" si="35"/>
        <v>0.43402777777777779</v>
      </c>
      <c r="X89" s="92"/>
      <c r="Y89" s="155"/>
      <c r="Z89" s="26">
        <f>SUM(($J$13+C89)+($L$13-E75))</f>
        <v>0.47569444444444475</v>
      </c>
      <c r="AB89" s="27"/>
    </row>
    <row r="90" spans="1:28" x14ac:dyDescent="0.2">
      <c r="A90" s="2"/>
      <c r="B90" s="80" t="s">
        <v>204</v>
      </c>
      <c r="C90" s="397">
        <v>0.29166666666666669</v>
      </c>
      <c r="D90" s="163" t="s">
        <v>59</v>
      </c>
      <c r="E90" s="164">
        <v>0.85416666666666663</v>
      </c>
      <c r="F90" s="55">
        <f t="shared" si="30"/>
        <v>0.5625</v>
      </c>
      <c r="G90" s="54"/>
      <c r="H90" s="54" t="s">
        <v>59</v>
      </c>
      <c r="I90" s="56"/>
      <c r="J90" s="57"/>
      <c r="K90" s="57" t="s">
        <v>59</v>
      </c>
      <c r="L90" s="59"/>
      <c r="M90" s="58"/>
      <c r="N90" s="57" t="s">
        <v>59</v>
      </c>
      <c r="O90" s="57"/>
      <c r="P90" s="58"/>
      <c r="Q90" s="57" t="s">
        <v>59</v>
      </c>
      <c r="R90" s="94"/>
      <c r="S90" s="108">
        <f t="shared" si="31"/>
        <v>0.5625</v>
      </c>
      <c r="T90" s="115">
        <f t="shared" si="32"/>
        <v>13.5</v>
      </c>
      <c r="U90" s="83">
        <f t="shared" si="33"/>
        <v>0.43750000000000006</v>
      </c>
      <c r="V90" s="100">
        <f t="shared" si="34"/>
        <v>0</v>
      </c>
      <c r="W90" s="101">
        <f t="shared" si="35"/>
        <v>0.43750000000000006</v>
      </c>
      <c r="X90" s="92"/>
      <c r="Y90" s="155"/>
      <c r="Z90" s="26">
        <f>SUM(($J$13+C90)+($L$13-E74))</f>
        <v>0.39583333333333365</v>
      </c>
      <c r="AB90" s="27"/>
    </row>
    <row r="91" spans="1:28" x14ac:dyDescent="0.2">
      <c r="A91" s="2"/>
      <c r="B91" s="80" t="s">
        <v>113</v>
      </c>
      <c r="C91" s="397">
        <v>0.21180555555555555</v>
      </c>
      <c r="D91" s="163" t="s">
        <v>59</v>
      </c>
      <c r="E91" s="164">
        <v>0.94097222222222221</v>
      </c>
      <c r="F91" s="55">
        <f t="shared" si="30"/>
        <v>0.72916666666666663</v>
      </c>
      <c r="G91" s="54">
        <v>0.47222222222222221</v>
      </c>
      <c r="H91" s="54" t="s">
        <v>59</v>
      </c>
      <c r="I91" s="56">
        <v>0.64583333333333337</v>
      </c>
      <c r="J91" s="57"/>
      <c r="K91" s="57" t="s">
        <v>59</v>
      </c>
      <c r="L91" s="59"/>
      <c r="M91" s="58"/>
      <c r="N91" s="57" t="s">
        <v>59</v>
      </c>
      <c r="O91" s="57"/>
      <c r="P91" s="58"/>
      <c r="Q91" s="57" t="s">
        <v>59</v>
      </c>
      <c r="R91" s="94"/>
      <c r="S91" s="108">
        <f t="shared" si="31"/>
        <v>0.55555555555555547</v>
      </c>
      <c r="T91" s="115">
        <f t="shared" si="32"/>
        <v>13.333333333333332</v>
      </c>
      <c r="U91" s="83">
        <f t="shared" si="33"/>
        <v>0.27083333333333337</v>
      </c>
      <c r="V91" s="100">
        <f t="shared" si="34"/>
        <v>0.17361111111111116</v>
      </c>
      <c r="W91" s="101">
        <f t="shared" si="35"/>
        <v>0.44444444444444453</v>
      </c>
      <c r="X91" s="92"/>
      <c r="Y91" s="155"/>
      <c r="Z91" s="26">
        <f>SUM(($J$13+C91)+($L$13-E90))</f>
        <v>0.35763888888888895</v>
      </c>
      <c r="AB91" s="27"/>
    </row>
    <row r="93" spans="1:28" ht="13.5" thickBot="1" x14ac:dyDescent="0.25">
      <c r="A93" s="2"/>
      <c r="B93" s="2"/>
      <c r="C93" s="47" t="s">
        <v>207</v>
      </c>
      <c r="D93" s="2"/>
      <c r="E93" s="2"/>
      <c r="F93" s="2"/>
      <c r="G93" s="2"/>
      <c r="H93" s="2"/>
      <c r="I93" s="2"/>
      <c r="J93" s="2"/>
      <c r="K93" s="2"/>
      <c r="L93" s="2"/>
      <c r="M93" s="34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8" ht="13.5" hidden="1" thickBot="1" x14ac:dyDescent="0.25">
      <c r="A94" s="2"/>
      <c r="B94" s="2"/>
      <c r="C94" s="2"/>
      <c r="D94" s="2"/>
      <c r="E94" s="2"/>
      <c r="F94" s="2"/>
      <c r="G94" s="2"/>
      <c r="H94" s="2"/>
      <c r="I94" s="2"/>
      <c r="J94" s="343">
        <v>0</v>
      </c>
      <c r="K94" s="2"/>
      <c r="L94" s="343">
        <v>1</v>
      </c>
      <c r="M94" s="34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8" x14ac:dyDescent="0.2">
      <c r="A95" s="2"/>
      <c r="B95" s="344"/>
      <c r="C95" s="345"/>
      <c r="D95" s="346"/>
      <c r="E95" s="347" t="s">
        <v>40</v>
      </c>
      <c r="F95" s="348"/>
      <c r="G95" s="349"/>
      <c r="H95" s="350" t="s">
        <v>41</v>
      </c>
      <c r="I95" s="348"/>
      <c r="J95" s="351"/>
      <c r="K95" s="351" t="s">
        <v>42</v>
      </c>
      <c r="L95" s="352"/>
      <c r="M95" s="353"/>
      <c r="N95" s="351" t="s">
        <v>42</v>
      </c>
      <c r="O95" s="351"/>
      <c r="P95" s="353"/>
      <c r="Q95" s="351" t="s">
        <v>43</v>
      </c>
      <c r="R95" s="351"/>
      <c r="S95" s="354" t="s">
        <v>44</v>
      </c>
      <c r="T95" s="355" t="s">
        <v>45</v>
      </c>
      <c r="U95" s="345"/>
      <c r="V95" s="347" t="s">
        <v>46</v>
      </c>
      <c r="W95" s="355"/>
      <c r="X95" s="324"/>
      <c r="Y95" s="324"/>
      <c r="Z95" s="356" t="s">
        <v>47</v>
      </c>
      <c r="AB95" s="357" t="s">
        <v>33</v>
      </c>
    </row>
    <row r="96" spans="1:28" ht="13.5" thickBot="1" x14ac:dyDescent="0.25">
      <c r="A96" s="2"/>
      <c r="B96" s="358" t="s">
        <v>48</v>
      </c>
      <c r="C96" s="315"/>
      <c r="D96" s="359" t="s">
        <v>49</v>
      </c>
      <c r="E96" s="164"/>
      <c r="F96" s="360" t="s">
        <v>50</v>
      </c>
      <c r="G96" s="361" t="s">
        <v>51</v>
      </c>
      <c r="H96" s="361"/>
      <c r="I96" s="362" t="s">
        <v>51</v>
      </c>
      <c r="J96" s="363" t="s">
        <v>51</v>
      </c>
      <c r="K96" s="364"/>
      <c r="L96" s="364" t="s">
        <v>51</v>
      </c>
      <c r="M96" s="363" t="s">
        <v>51</v>
      </c>
      <c r="N96" s="364"/>
      <c r="O96" s="364" t="s">
        <v>51</v>
      </c>
      <c r="P96" s="363" t="s">
        <v>51</v>
      </c>
      <c r="Q96" s="364"/>
      <c r="R96" s="365" t="s">
        <v>51</v>
      </c>
      <c r="S96" s="358" t="s">
        <v>52</v>
      </c>
      <c r="T96" s="366" t="s">
        <v>53</v>
      </c>
      <c r="U96" s="366" t="s">
        <v>54</v>
      </c>
      <c r="V96" s="366" t="s">
        <v>55</v>
      </c>
      <c r="W96" s="366" t="s">
        <v>56</v>
      </c>
      <c r="X96" s="367"/>
      <c r="Y96" s="368"/>
      <c r="Z96" s="438" t="s">
        <v>57</v>
      </c>
      <c r="AB96" s="369"/>
    </row>
    <row r="97" spans="1:28" x14ac:dyDescent="0.2">
      <c r="A97" s="2"/>
      <c r="B97" s="370" t="s">
        <v>58</v>
      </c>
      <c r="C97" s="371">
        <v>0.36458333333333298</v>
      </c>
      <c r="D97" s="317" t="s">
        <v>59</v>
      </c>
      <c r="E97" s="317">
        <v>0.85416666666666696</v>
      </c>
      <c r="F97" s="316">
        <f t="shared" ref="F97:F103" si="36">(E97-C97)</f>
        <v>0.48958333333333398</v>
      </c>
      <c r="G97" s="317">
        <v>0.67361111111111105</v>
      </c>
      <c r="H97" s="317" t="s">
        <v>59</v>
      </c>
      <c r="I97" s="318">
        <v>0.72916666666666696</v>
      </c>
      <c r="J97" s="372"/>
      <c r="K97" s="372" t="s">
        <v>59</v>
      </c>
      <c r="L97" s="289"/>
      <c r="M97" s="290"/>
      <c r="N97" s="372" t="s">
        <v>59</v>
      </c>
      <c r="O97" s="372"/>
      <c r="P97" s="373"/>
      <c r="Q97" s="372" t="s">
        <v>59</v>
      </c>
      <c r="R97" s="289"/>
      <c r="S97" s="284">
        <f t="shared" ref="S97:S103" si="37">(F97-((I97-G97)))</f>
        <v>0.43402777777777807</v>
      </c>
      <c r="T97" s="291">
        <f t="shared" ref="T97:T103" si="38">(F97-((I97-G97)+(L97-J97)+(O97-M97)+(R97-P97)))*24</f>
        <v>10.416666666666673</v>
      </c>
      <c r="U97" s="319">
        <f t="shared" ref="U97:U103" si="39">(($J$13+C97)+($L$13-E97))</f>
        <v>0.51041666666666607</v>
      </c>
      <c r="V97" s="101">
        <f t="shared" ref="V97:V103" si="40">(I97-G97)</f>
        <v>5.5555555555555913E-2</v>
      </c>
      <c r="W97" s="101">
        <f t="shared" ref="W97:W103" si="41">(V97+U97)</f>
        <v>0.56597222222222199</v>
      </c>
      <c r="X97" s="92"/>
      <c r="Y97" s="128"/>
      <c r="Z97" s="293">
        <f>SUM(($J$13+C97)+($L$13-E103))</f>
        <v>0.51041666666666607</v>
      </c>
      <c r="AB97" s="294"/>
    </row>
    <row r="98" spans="1:28" x14ac:dyDescent="0.2">
      <c r="A98" s="2"/>
      <c r="B98" s="101" t="s">
        <v>60</v>
      </c>
      <c r="C98" s="315">
        <v>0.21875</v>
      </c>
      <c r="D98" s="285" t="s">
        <v>59</v>
      </c>
      <c r="E98" s="164">
        <v>0.75</v>
      </c>
      <c r="F98" s="286">
        <f t="shared" si="36"/>
        <v>0.53125</v>
      </c>
      <c r="G98" s="285"/>
      <c r="H98" s="285" t="s">
        <v>59</v>
      </c>
      <c r="I98" s="287"/>
      <c r="J98" s="288"/>
      <c r="K98" s="288" t="s">
        <v>59</v>
      </c>
      <c r="L98" s="289"/>
      <c r="M98" s="290">
        <v>0.39930555555555602</v>
      </c>
      <c r="N98" s="288" t="s">
        <v>59</v>
      </c>
      <c r="O98" s="288">
        <v>0.59722222222222199</v>
      </c>
      <c r="P98" s="290"/>
      <c r="Q98" s="288" t="s">
        <v>59</v>
      </c>
      <c r="R98" s="289"/>
      <c r="S98" s="284">
        <f t="shared" si="37"/>
        <v>0.53125</v>
      </c>
      <c r="T98" s="291">
        <f t="shared" si="38"/>
        <v>8.0000000000000178</v>
      </c>
      <c r="U98" s="319">
        <f t="shared" si="39"/>
        <v>0.46875</v>
      </c>
      <c r="V98" s="101">
        <f t="shared" si="40"/>
        <v>0</v>
      </c>
      <c r="W98" s="101">
        <f t="shared" si="41"/>
        <v>0.46875</v>
      </c>
      <c r="X98" s="92"/>
      <c r="Y98" s="128"/>
      <c r="Z98" s="293">
        <f>SUM(($J$13+C98)+($L$13-E97))</f>
        <v>0.36458333333333304</v>
      </c>
      <c r="AB98" s="294"/>
    </row>
    <row r="99" spans="1:28" x14ac:dyDescent="0.2">
      <c r="A99" s="2"/>
      <c r="B99" s="101" t="s">
        <v>61</v>
      </c>
      <c r="C99" s="371">
        <v>0.36458333333333298</v>
      </c>
      <c r="D99" s="317" t="s">
        <v>59</v>
      </c>
      <c r="E99" s="128">
        <v>0.82986111111111105</v>
      </c>
      <c r="F99" s="316">
        <f t="shared" si="36"/>
        <v>0.46527777777777807</v>
      </c>
      <c r="G99" s="317"/>
      <c r="H99" s="317" t="s">
        <v>59</v>
      </c>
      <c r="I99" s="318"/>
      <c r="J99" s="288"/>
      <c r="K99" s="288" t="s">
        <v>59</v>
      </c>
      <c r="L99" s="289"/>
      <c r="M99" s="290">
        <v>0.47222222222222199</v>
      </c>
      <c r="N99" s="288" t="s">
        <v>59</v>
      </c>
      <c r="O99" s="288">
        <v>0.59722222222222199</v>
      </c>
      <c r="P99" s="290"/>
      <c r="Q99" s="288" t="s">
        <v>59</v>
      </c>
      <c r="R99" s="289"/>
      <c r="S99" s="284">
        <f t="shared" si="37"/>
        <v>0.46527777777777807</v>
      </c>
      <c r="T99" s="291">
        <f t="shared" si="38"/>
        <v>8.1666666666666732</v>
      </c>
      <c r="U99" s="319">
        <f t="shared" si="39"/>
        <v>0.53472222222222188</v>
      </c>
      <c r="V99" s="101">
        <f t="shared" si="40"/>
        <v>0</v>
      </c>
      <c r="W99" s="101">
        <f t="shared" si="41"/>
        <v>0.53472222222222188</v>
      </c>
      <c r="X99" s="92"/>
      <c r="Y99" s="128"/>
      <c r="Z99" s="293">
        <f>SUM(($J$13+C99)+($L$13-E98))</f>
        <v>0.61458333333333304</v>
      </c>
      <c r="AB99" s="294"/>
    </row>
    <row r="100" spans="1:28" ht="13.5" thickBot="1" x14ac:dyDescent="0.25">
      <c r="A100" s="2"/>
      <c r="B100" s="101" t="s">
        <v>62</v>
      </c>
      <c r="C100" s="315">
        <v>0.21875</v>
      </c>
      <c r="D100" s="285" t="s">
        <v>59</v>
      </c>
      <c r="E100" s="164">
        <v>0.86805555555555602</v>
      </c>
      <c r="F100" s="316">
        <f t="shared" si="36"/>
        <v>0.64930555555555602</v>
      </c>
      <c r="G100" s="317">
        <v>0.39930555555555602</v>
      </c>
      <c r="H100" s="317" t="s">
        <v>59</v>
      </c>
      <c r="I100" s="318">
        <v>0.5</v>
      </c>
      <c r="J100" s="288">
        <v>0.5</v>
      </c>
      <c r="K100" s="288" t="s">
        <v>59</v>
      </c>
      <c r="L100" s="289">
        <v>0.59722222222222199</v>
      </c>
      <c r="M100" s="290">
        <v>0.71875</v>
      </c>
      <c r="N100" s="288" t="s">
        <v>59</v>
      </c>
      <c r="O100" s="288">
        <v>0.76388888888888895</v>
      </c>
      <c r="P100" s="290"/>
      <c r="Q100" s="288" t="s">
        <v>59</v>
      </c>
      <c r="R100" s="289"/>
      <c r="S100" s="284">
        <f t="shared" si="37"/>
        <v>0.54861111111111205</v>
      </c>
      <c r="T100" s="291">
        <f t="shared" si="38"/>
        <v>9.7500000000000266</v>
      </c>
      <c r="U100" s="319">
        <f t="shared" si="39"/>
        <v>0.35069444444444398</v>
      </c>
      <c r="V100" s="101">
        <f t="shared" si="40"/>
        <v>0.10069444444444398</v>
      </c>
      <c r="W100" s="101">
        <f t="shared" si="41"/>
        <v>0.45138888888888795</v>
      </c>
      <c r="X100" s="92"/>
      <c r="Y100" s="128"/>
      <c r="Z100" s="293">
        <f>SUM(($J$13+C100)+($L$13-E99))</f>
        <v>0.38888888888888895</v>
      </c>
      <c r="AB100" s="294"/>
    </row>
    <row r="101" spans="1:28" x14ac:dyDescent="0.2">
      <c r="A101" s="2"/>
      <c r="B101" s="122" t="s">
        <v>155</v>
      </c>
      <c r="C101" s="311">
        <v>0.3125</v>
      </c>
      <c r="D101" s="305" t="s">
        <v>59</v>
      </c>
      <c r="E101" s="305">
        <v>0.89583333333333304</v>
      </c>
      <c r="F101" s="306">
        <f t="shared" si="36"/>
        <v>0.58333333333333304</v>
      </c>
      <c r="G101" s="305"/>
      <c r="H101" s="305" t="s">
        <v>59</v>
      </c>
      <c r="I101" s="307"/>
      <c r="J101" s="308"/>
      <c r="K101" s="308" t="s">
        <v>59</v>
      </c>
      <c r="L101" s="309"/>
      <c r="M101" s="310"/>
      <c r="N101" s="308" t="s">
        <v>59</v>
      </c>
      <c r="O101" s="308"/>
      <c r="P101" s="310"/>
      <c r="Q101" s="308" t="s">
        <v>59</v>
      </c>
      <c r="R101" s="309"/>
      <c r="S101" s="311">
        <f t="shared" si="37"/>
        <v>0.58333333333333304</v>
      </c>
      <c r="T101" s="312">
        <f t="shared" si="38"/>
        <v>13.999999999999993</v>
      </c>
      <c r="U101" s="313">
        <f t="shared" si="39"/>
        <v>0.41666666666666696</v>
      </c>
      <c r="V101" s="122">
        <f t="shared" si="40"/>
        <v>0</v>
      </c>
      <c r="W101" s="122">
        <f t="shared" si="41"/>
        <v>0.41666666666666696</v>
      </c>
      <c r="X101" s="92"/>
      <c r="Y101" s="128"/>
      <c r="Z101" s="314">
        <f>SUM(($J$13+C101)+($L$13-E93))</f>
        <v>1.3125</v>
      </c>
      <c r="AB101" s="294"/>
    </row>
    <row r="102" spans="1:28" x14ac:dyDescent="0.2">
      <c r="A102" s="2"/>
      <c r="B102" s="101" t="s">
        <v>156</v>
      </c>
      <c r="C102" s="374">
        <v>0.25</v>
      </c>
      <c r="D102" s="317" t="s">
        <v>59</v>
      </c>
      <c r="E102" s="128">
        <v>0.86458333333333304</v>
      </c>
      <c r="F102" s="316">
        <f t="shared" si="36"/>
        <v>0.61458333333333304</v>
      </c>
      <c r="G102" s="128">
        <v>0.52430555555555602</v>
      </c>
      <c r="H102" s="317" t="s">
        <v>59</v>
      </c>
      <c r="I102" s="318">
        <v>0.62152777777777801</v>
      </c>
      <c r="J102" s="372"/>
      <c r="K102" s="372" t="s">
        <v>59</v>
      </c>
      <c r="L102" s="375"/>
      <c r="M102" s="373"/>
      <c r="N102" s="372" t="s">
        <v>59</v>
      </c>
      <c r="O102" s="372"/>
      <c r="P102" s="373"/>
      <c r="Q102" s="372" t="s">
        <v>59</v>
      </c>
      <c r="R102" s="289"/>
      <c r="S102" s="284">
        <f t="shared" si="37"/>
        <v>0.51736111111111105</v>
      </c>
      <c r="T102" s="291">
        <f t="shared" si="38"/>
        <v>12.416666666666664</v>
      </c>
      <c r="U102" s="319">
        <f t="shared" si="39"/>
        <v>0.38541666666666696</v>
      </c>
      <c r="V102" s="101">
        <f t="shared" si="40"/>
        <v>9.7222222222221988E-2</v>
      </c>
      <c r="W102" s="101">
        <f t="shared" si="41"/>
        <v>0.48263888888888895</v>
      </c>
      <c r="X102" s="92"/>
      <c r="Y102" s="128"/>
      <c r="Z102" s="293">
        <f>SUM(($J$13+C102)+($L$13-E101))</f>
        <v>0.35416666666666696</v>
      </c>
      <c r="AB102" s="294"/>
    </row>
    <row r="103" spans="1:28" ht="13.5" thickBot="1" x14ac:dyDescent="0.25">
      <c r="A103" s="2"/>
      <c r="B103" s="101" t="s">
        <v>65</v>
      </c>
      <c r="C103" s="374">
        <v>0.34027777777777801</v>
      </c>
      <c r="D103" s="317" t="s">
        <v>59</v>
      </c>
      <c r="E103" s="128">
        <v>0.85416666666666696</v>
      </c>
      <c r="F103" s="316">
        <f t="shared" si="36"/>
        <v>0.51388888888888895</v>
      </c>
      <c r="G103" s="317"/>
      <c r="H103" s="317" t="s">
        <v>59</v>
      </c>
      <c r="I103" s="318"/>
      <c r="J103" s="288"/>
      <c r="K103" s="288" t="s">
        <v>59</v>
      </c>
      <c r="L103" s="289"/>
      <c r="M103" s="373"/>
      <c r="N103" s="372" t="s">
        <v>59</v>
      </c>
      <c r="O103" s="372"/>
      <c r="P103" s="290"/>
      <c r="Q103" s="288" t="s">
        <v>59</v>
      </c>
      <c r="R103" s="289"/>
      <c r="S103" s="284">
        <f t="shared" si="37"/>
        <v>0.51388888888888895</v>
      </c>
      <c r="T103" s="291">
        <f t="shared" si="38"/>
        <v>12.333333333333336</v>
      </c>
      <c r="U103" s="319">
        <f t="shared" si="39"/>
        <v>0.48611111111111105</v>
      </c>
      <c r="V103" s="101">
        <f t="shared" si="40"/>
        <v>0</v>
      </c>
      <c r="W103" s="101">
        <f t="shared" si="41"/>
        <v>0.48611111111111105</v>
      </c>
      <c r="X103" s="92"/>
      <c r="Y103" s="3"/>
      <c r="Z103" s="303">
        <f>SUM(($J$13+C103)+($L$13-E102))</f>
        <v>0.47569444444444497</v>
      </c>
      <c r="AB103" s="294"/>
    </row>
    <row r="104" spans="1:28" ht="13.5" thickBot="1" x14ac:dyDescent="0.25">
      <c r="A104" s="2"/>
      <c r="B104" s="2"/>
      <c r="C104" s="376" t="s">
        <v>208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81">
        <f>SUM(S97:S100,S101:S103)*24</f>
        <v>86.250000000000028</v>
      </c>
      <c r="T104" s="379">
        <f>SUM(T97:T100,T101:T103)</f>
        <v>75.083333333333385</v>
      </c>
      <c r="U104" s="3"/>
      <c r="V104" s="2"/>
      <c r="W104" s="379">
        <f>SUM(W97:W100,W101:W103)*24</f>
        <v>81.749999999999972</v>
      </c>
      <c r="X104" s="31"/>
      <c r="Y104" s="31"/>
      <c r="Z104" s="335"/>
    </row>
    <row r="107" spans="1:28" ht="13.5" thickBot="1" x14ac:dyDescent="0.25">
      <c r="A107" s="2"/>
      <c r="B107" s="2"/>
      <c r="C107" s="47" t="s">
        <v>209</v>
      </c>
      <c r="D107" s="2"/>
      <c r="E107" s="2"/>
      <c r="F107" s="2"/>
      <c r="G107" s="2"/>
      <c r="H107" s="2"/>
      <c r="I107" s="2"/>
      <c r="J107" s="2"/>
      <c r="K107" s="2"/>
      <c r="L107" s="2"/>
      <c r="M107" s="34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8" ht="13.5" hidden="1" thickBo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343">
        <v>0</v>
      </c>
      <c r="K108" s="2"/>
      <c r="L108" s="343">
        <v>1</v>
      </c>
      <c r="M108" s="343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8" x14ac:dyDescent="0.2">
      <c r="A109" s="2"/>
      <c r="B109" s="344"/>
      <c r="C109" s="345"/>
      <c r="D109" s="346"/>
      <c r="E109" s="347" t="s">
        <v>40</v>
      </c>
      <c r="F109" s="348"/>
      <c r="G109" s="349"/>
      <c r="H109" s="350" t="s">
        <v>41</v>
      </c>
      <c r="I109" s="348"/>
      <c r="J109" s="351"/>
      <c r="K109" s="351" t="s">
        <v>42</v>
      </c>
      <c r="L109" s="352"/>
      <c r="M109" s="353"/>
      <c r="N109" s="351" t="s">
        <v>42</v>
      </c>
      <c r="O109" s="351"/>
      <c r="P109" s="353"/>
      <c r="Q109" s="351" t="s">
        <v>43</v>
      </c>
      <c r="R109" s="351"/>
      <c r="S109" s="354" t="s">
        <v>44</v>
      </c>
      <c r="T109" s="355" t="s">
        <v>45</v>
      </c>
      <c r="U109" s="345"/>
      <c r="V109" s="347" t="s">
        <v>46</v>
      </c>
      <c r="W109" s="355"/>
      <c r="X109" s="324"/>
      <c r="Y109" s="324"/>
      <c r="Z109" s="356" t="s">
        <v>47</v>
      </c>
      <c r="AB109" s="357" t="s">
        <v>33</v>
      </c>
    </row>
    <row r="110" spans="1:28" ht="13.5" thickBot="1" x14ac:dyDescent="0.25">
      <c r="A110" s="2"/>
      <c r="B110" s="358" t="s">
        <v>48</v>
      </c>
      <c r="C110" s="315"/>
      <c r="D110" s="359" t="s">
        <v>49</v>
      </c>
      <c r="E110" s="164"/>
      <c r="F110" s="360" t="s">
        <v>50</v>
      </c>
      <c r="G110" s="361" t="s">
        <v>51</v>
      </c>
      <c r="H110" s="361"/>
      <c r="I110" s="362" t="s">
        <v>51</v>
      </c>
      <c r="J110" s="363" t="s">
        <v>51</v>
      </c>
      <c r="K110" s="364"/>
      <c r="L110" s="364" t="s">
        <v>51</v>
      </c>
      <c r="M110" s="363" t="s">
        <v>51</v>
      </c>
      <c r="N110" s="364"/>
      <c r="O110" s="364" t="s">
        <v>51</v>
      </c>
      <c r="P110" s="363" t="s">
        <v>51</v>
      </c>
      <c r="Q110" s="364"/>
      <c r="R110" s="365" t="s">
        <v>51</v>
      </c>
      <c r="S110" s="358" t="s">
        <v>52</v>
      </c>
      <c r="T110" s="366" t="s">
        <v>53</v>
      </c>
      <c r="U110" s="366" t="s">
        <v>54</v>
      </c>
      <c r="V110" s="366" t="s">
        <v>55</v>
      </c>
      <c r="W110" s="366" t="s">
        <v>56</v>
      </c>
      <c r="X110" s="367"/>
      <c r="Y110" s="368"/>
      <c r="Z110" s="438" t="s">
        <v>57</v>
      </c>
      <c r="AB110" s="369"/>
    </row>
    <row r="111" spans="1:28" x14ac:dyDescent="0.2">
      <c r="A111" s="2"/>
      <c r="B111" s="370" t="s">
        <v>58</v>
      </c>
      <c r="C111" s="371">
        <v>0.26388888888888901</v>
      </c>
      <c r="D111" s="317" t="s">
        <v>59</v>
      </c>
      <c r="E111" s="317">
        <v>0.85069444444444398</v>
      </c>
      <c r="F111" s="316">
        <f t="shared" ref="F111:F117" si="42">(E111-C111)</f>
        <v>0.58680555555555491</v>
      </c>
      <c r="G111" s="317">
        <v>0.39930555555555602</v>
      </c>
      <c r="H111" s="317" t="s">
        <v>59</v>
      </c>
      <c r="I111" s="318">
        <v>0.45138888888888901</v>
      </c>
      <c r="J111" s="372"/>
      <c r="K111" s="372" t="s">
        <v>59</v>
      </c>
      <c r="L111" s="289"/>
      <c r="M111" s="290"/>
      <c r="N111" s="372" t="s">
        <v>59</v>
      </c>
      <c r="O111" s="372"/>
      <c r="P111" s="373"/>
      <c r="Q111" s="372" t="s">
        <v>59</v>
      </c>
      <c r="R111" s="289"/>
      <c r="S111" s="284">
        <f t="shared" ref="S111:S117" si="43">(F111-((I111-G111)))</f>
        <v>0.53472222222222188</v>
      </c>
      <c r="T111" s="291">
        <f t="shared" ref="T111:T117" si="44">(F111-((I111-G111)+(L111-J111)+(O111-M111)+(R111-P111)))*24</f>
        <v>12.833333333333325</v>
      </c>
      <c r="U111" s="319">
        <f t="shared" ref="U111:U117" si="45">(($J$13+C111)+($L$13-E111))</f>
        <v>0.41319444444444503</v>
      </c>
      <c r="V111" s="101">
        <f t="shared" ref="V111:V117" si="46">(I111-G111)</f>
        <v>5.2083333333332982E-2</v>
      </c>
      <c r="W111" s="101">
        <f t="shared" ref="W111:W117" si="47">(V111+U111)</f>
        <v>0.46527777777777801</v>
      </c>
      <c r="X111" s="92"/>
      <c r="Y111" s="128"/>
      <c r="Z111" s="293">
        <f>SUM(($J$13+C111)+($L$13-E117))</f>
        <v>0.40972222222222204</v>
      </c>
      <c r="AB111" s="294"/>
    </row>
    <row r="112" spans="1:28" x14ac:dyDescent="0.2">
      <c r="A112" s="2"/>
      <c r="B112" s="101" t="s">
        <v>60</v>
      </c>
      <c r="C112" s="315">
        <v>0.26388888888888901</v>
      </c>
      <c r="D112" s="285" t="s">
        <v>59</v>
      </c>
      <c r="E112" s="164">
        <v>0.85069444444444398</v>
      </c>
      <c r="F112" s="286">
        <f t="shared" si="42"/>
        <v>0.58680555555555491</v>
      </c>
      <c r="G112" s="285">
        <v>0.39930555555555602</v>
      </c>
      <c r="H112" s="285" t="s">
        <v>59</v>
      </c>
      <c r="I112" s="287">
        <v>0.45138888888888901</v>
      </c>
      <c r="J112" s="288"/>
      <c r="K112" s="288" t="s">
        <v>59</v>
      </c>
      <c r="L112" s="289"/>
      <c r="M112" s="290"/>
      <c r="N112" s="288" t="s">
        <v>59</v>
      </c>
      <c r="O112" s="288"/>
      <c r="P112" s="290"/>
      <c r="Q112" s="288" t="s">
        <v>59</v>
      </c>
      <c r="R112" s="289"/>
      <c r="S112" s="284">
        <f t="shared" si="43"/>
        <v>0.53472222222222188</v>
      </c>
      <c r="T112" s="291">
        <f t="shared" si="44"/>
        <v>12.833333333333325</v>
      </c>
      <c r="U112" s="319">
        <f t="shared" si="45"/>
        <v>0.41319444444444503</v>
      </c>
      <c r="V112" s="101">
        <f t="shared" si="46"/>
        <v>5.2083333333332982E-2</v>
      </c>
      <c r="W112" s="101">
        <f t="shared" si="47"/>
        <v>0.46527777777777801</v>
      </c>
      <c r="X112" s="92"/>
      <c r="Y112" s="128"/>
      <c r="Z112" s="293">
        <f>SUM(($J$13+C112)+($L$13-E111))</f>
        <v>0.41319444444444503</v>
      </c>
      <c r="AB112" s="294"/>
    </row>
    <row r="113" spans="1:28" x14ac:dyDescent="0.2">
      <c r="A113" s="2"/>
      <c r="B113" s="101" t="s">
        <v>61</v>
      </c>
      <c r="C113" s="371">
        <v>0.211805555555556</v>
      </c>
      <c r="D113" s="317" t="s">
        <v>59</v>
      </c>
      <c r="E113" s="128">
        <v>0.80902777777777801</v>
      </c>
      <c r="F113" s="316">
        <f t="shared" si="42"/>
        <v>0.59722222222222199</v>
      </c>
      <c r="G113" s="317">
        <v>0.47222222222222199</v>
      </c>
      <c r="H113" s="317" t="s">
        <v>59</v>
      </c>
      <c r="I113" s="318">
        <v>0.55555555555555602</v>
      </c>
      <c r="J113" s="288"/>
      <c r="K113" s="288" t="s">
        <v>59</v>
      </c>
      <c r="L113" s="289"/>
      <c r="M113" s="290">
        <v>0.55555555555555602</v>
      </c>
      <c r="N113" s="288" t="s">
        <v>59</v>
      </c>
      <c r="O113" s="288">
        <v>0.64583333333333304</v>
      </c>
      <c r="P113" s="290"/>
      <c r="Q113" s="288" t="s">
        <v>59</v>
      </c>
      <c r="R113" s="289"/>
      <c r="S113" s="284">
        <f t="shared" si="43"/>
        <v>0.51388888888888795</v>
      </c>
      <c r="T113" s="291">
        <f t="shared" si="44"/>
        <v>10.166666666666663</v>
      </c>
      <c r="U113" s="319">
        <f t="shared" si="45"/>
        <v>0.40277777777777801</v>
      </c>
      <c r="V113" s="101">
        <f t="shared" si="46"/>
        <v>8.3333333333334036E-2</v>
      </c>
      <c r="W113" s="101">
        <f t="shared" si="47"/>
        <v>0.48611111111111205</v>
      </c>
      <c r="X113" s="92"/>
      <c r="Y113" s="128"/>
      <c r="Z113" s="293">
        <f>SUM(($J$13+C113)+($L$13-E112))</f>
        <v>0.36111111111111205</v>
      </c>
      <c r="AB113" s="294"/>
    </row>
    <row r="114" spans="1:28" ht="13.5" thickBot="1" x14ac:dyDescent="0.25">
      <c r="A114" s="2"/>
      <c r="B114" s="101" t="s">
        <v>62</v>
      </c>
      <c r="C114" s="315">
        <v>0.26388888888888901</v>
      </c>
      <c r="D114" s="285" t="s">
        <v>59</v>
      </c>
      <c r="E114" s="164">
        <v>0.86805555555555602</v>
      </c>
      <c r="F114" s="316">
        <f t="shared" si="42"/>
        <v>0.60416666666666696</v>
      </c>
      <c r="G114" s="317">
        <v>0.39930555555555602</v>
      </c>
      <c r="H114" s="317" t="s">
        <v>59</v>
      </c>
      <c r="I114" s="318">
        <v>0.45138888888888901</v>
      </c>
      <c r="J114" s="288"/>
      <c r="K114" s="288" t="s">
        <v>59</v>
      </c>
      <c r="L114" s="289"/>
      <c r="M114" s="290"/>
      <c r="N114" s="288" t="s">
        <v>59</v>
      </c>
      <c r="O114" s="288"/>
      <c r="P114" s="290"/>
      <c r="Q114" s="288" t="s">
        <v>59</v>
      </c>
      <c r="R114" s="289"/>
      <c r="S114" s="284">
        <f t="shared" si="43"/>
        <v>0.55208333333333393</v>
      </c>
      <c r="T114" s="291">
        <f t="shared" si="44"/>
        <v>13.250000000000014</v>
      </c>
      <c r="U114" s="319">
        <f t="shared" si="45"/>
        <v>0.39583333333333298</v>
      </c>
      <c r="V114" s="101">
        <f t="shared" si="46"/>
        <v>5.2083333333332982E-2</v>
      </c>
      <c r="W114" s="101">
        <f t="shared" si="47"/>
        <v>0.44791666666666596</v>
      </c>
      <c r="X114" s="92"/>
      <c r="Y114" s="128"/>
      <c r="Z114" s="293">
        <f>SUM(($J$13+C114)+($L$13-E113))</f>
        <v>0.45486111111111099</v>
      </c>
      <c r="AB114" s="294"/>
    </row>
    <row r="115" spans="1:28" x14ac:dyDescent="0.2">
      <c r="A115" s="2"/>
      <c r="B115" s="122" t="s">
        <v>155</v>
      </c>
      <c r="C115" s="311">
        <v>0.3125</v>
      </c>
      <c r="D115" s="305" t="s">
        <v>59</v>
      </c>
      <c r="E115" s="305">
        <v>0.89583333333333304</v>
      </c>
      <c r="F115" s="306">
        <f t="shared" si="42"/>
        <v>0.58333333333333304</v>
      </c>
      <c r="G115" s="305"/>
      <c r="H115" s="305" t="s">
        <v>59</v>
      </c>
      <c r="I115" s="307"/>
      <c r="J115" s="308"/>
      <c r="K115" s="308" t="s">
        <v>59</v>
      </c>
      <c r="L115" s="309"/>
      <c r="M115" s="310"/>
      <c r="N115" s="308" t="s">
        <v>59</v>
      </c>
      <c r="O115" s="308"/>
      <c r="P115" s="310"/>
      <c r="Q115" s="308" t="s">
        <v>59</v>
      </c>
      <c r="R115" s="309"/>
      <c r="S115" s="311">
        <f t="shared" si="43"/>
        <v>0.58333333333333304</v>
      </c>
      <c r="T115" s="312">
        <f t="shared" si="44"/>
        <v>13.999999999999993</v>
      </c>
      <c r="U115" s="313">
        <f t="shared" si="45"/>
        <v>0.41666666666666696</v>
      </c>
      <c r="V115" s="122">
        <f t="shared" si="46"/>
        <v>0</v>
      </c>
      <c r="W115" s="122">
        <f t="shared" si="47"/>
        <v>0.41666666666666696</v>
      </c>
      <c r="X115" s="92"/>
      <c r="Y115" s="128"/>
      <c r="Z115" s="314">
        <f>SUM(($J$13+C115)+($L$13-E107))</f>
        <v>1.3125</v>
      </c>
      <c r="AB115" s="294"/>
    </row>
    <row r="116" spans="1:28" x14ac:dyDescent="0.2">
      <c r="A116" s="2"/>
      <c r="B116" s="101" t="s">
        <v>156</v>
      </c>
      <c r="C116" s="374">
        <v>0.25</v>
      </c>
      <c r="D116" s="317" t="s">
        <v>59</v>
      </c>
      <c r="E116" s="128">
        <v>0.86458333333333304</v>
      </c>
      <c r="F116" s="316">
        <f t="shared" si="42"/>
        <v>0.61458333333333304</v>
      </c>
      <c r="G116" s="128">
        <v>0.52430555555555602</v>
      </c>
      <c r="H116" s="317" t="s">
        <v>59</v>
      </c>
      <c r="I116" s="318">
        <v>0.62152777777777801</v>
      </c>
      <c r="J116" s="372"/>
      <c r="K116" s="372" t="s">
        <v>59</v>
      </c>
      <c r="L116" s="375"/>
      <c r="M116" s="373"/>
      <c r="N116" s="372" t="s">
        <v>59</v>
      </c>
      <c r="O116" s="372"/>
      <c r="P116" s="373"/>
      <c r="Q116" s="372" t="s">
        <v>59</v>
      </c>
      <c r="R116" s="289"/>
      <c r="S116" s="284">
        <f t="shared" si="43"/>
        <v>0.51736111111111105</v>
      </c>
      <c r="T116" s="291">
        <f t="shared" si="44"/>
        <v>12.416666666666664</v>
      </c>
      <c r="U116" s="319">
        <f t="shared" si="45"/>
        <v>0.38541666666666696</v>
      </c>
      <c r="V116" s="101">
        <f t="shared" si="46"/>
        <v>9.7222222222221988E-2</v>
      </c>
      <c r="W116" s="101">
        <f t="shared" si="47"/>
        <v>0.48263888888888895</v>
      </c>
      <c r="X116" s="92"/>
      <c r="Y116" s="128"/>
      <c r="Z116" s="293">
        <f>SUM(($J$13+C116)+($L$13-E115))</f>
        <v>0.35416666666666696</v>
      </c>
      <c r="AB116" s="294"/>
    </row>
    <row r="117" spans="1:28" ht="13.5" thickBot="1" x14ac:dyDescent="0.25">
      <c r="A117" s="2"/>
      <c r="B117" s="101" t="s">
        <v>65</v>
      </c>
      <c r="C117" s="374">
        <v>0.34027777777777801</v>
      </c>
      <c r="D117" s="317" t="s">
        <v>59</v>
      </c>
      <c r="E117" s="128">
        <v>0.85416666666666696</v>
      </c>
      <c r="F117" s="316">
        <f t="shared" si="42"/>
        <v>0.51388888888888895</v>
      </c>
      <c r="G117" s="317"/>
      <c r="H117" s="317" t="s">
        <v>59</v>
      </c>
      <c r="I117" s="318"/>
      <c r="J117" s="288"/>
      <c r="K117" s="288" t="s">
        <v>59</v>
      </c>
      <c r="L117" s="289"/>
      <c r="M117" s="373"/>
      <c r="N117" s="372" t="s">
        <v>59</v>
      </c>
      <c r="O117" s="372"/>
      <c r="P117" s="290"/>
      <c r="Q117" s="288" t="s">
        <v>59</v>
      </c>
      <c r="R117" s="289"/>
      <c r="S117" s="284">
        <f t="shared" si="43"/>
        <v>0.51388888888888895</v>
      </c>
      <c r="T117" s="291">
        <f t="shared" si="44"/>
        <v>12.333333333333336</v>
      </c>
      <c r="U117" s="319">
        <f t="shared" si="45"/>
        <v>0.48611111111111105</v>
      </c>
      <c r="V117" s="101">
        <f t="shared" si="46"/>
        <v>0</v>
      </c>
      <c r="W117" s="101">
        <f t="shared" si="47"/>
        <v>0.48611111111111105</v>
      </c>
      <c r="X117" s="92"/>
      <c r="Y117" s="3"/>
      <c r="Z117" s="303">
        <f>SUM(($J$13+C117)+($L$13-E116))</f>
        <v>0.47569444444444497</v>
      </c>
      <c r="AB117" s="294"/>
    </row>
    <row r="118" spans="1:28" ht="13.5" thickBot="1" x14ac:dyDescent="0.25">
      <c r="A118" s="2"/>
      <c r="B118" s="2"/>
      <c r="C118" s="376" t="s">
        <v>208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81">
        <f>SUM(S111:S114,S115:S117)*24</f>
        <v>89.999999999999972</v>
      </c>
      <c r="T118" s="379">
        <f>SUM(T111:T114,T115:T117)</f>
        <v>87.833333333333314</v>
      </c>
      <c r="U118" s="3"/>
      <c r="V118" s="2"/>
      <c r="W118" s="379">
        <f>SUM(W111:W114,W115:W117)*24</f>
        <v>78.000000000000028</v>
      </c>
      <c r="X118" s="31"/>
      <c r="Y118" s="31"/>
      <c r="Z118" s="335"/>
    </row>
    <row r="121" spans="1:28" ht="13.5" thickBot="1" x14ac:dyDescent="0.25">
      <c r="A121" s="2"/>
      <c r="B121" s="2"/>
      <c r="C121" s="47" t="s">
        <v>210</v>
      </c>
      <c r="D121" s="2"/>
      <c r="E121" s="2"/>
      <c r="F121" s="2"/>
      <c r="G121" s="2"/>
      <c r="H121" s="2"/>
      <c r="I121" s="2"/>
      <c r="J121" s="2"/>
      <c r="K121" s="2"/>
      <c r="L121" s="2"/>
      <c r="M121" s="34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8" ht="13.5" hidden="1" thickBo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343">
        <v>0</v>
      </c>
      <c r="K122" s="2"/>
      <c r="L122" s="343">
        <v>1</v>
      </c>
      <c r="M122" s="343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8" x14ac:dyDescent="0.2">
      <c r="A123" s="2"/>
      <c r="B123" s="344"/>
      <c r="C123" s="345"/>
      <c r="D123" s="346"/>
      <c r="E123" s="347" t="s">
        <v>40</v>
      </c>
      <c r="F123" s="348"/>
      <c r="G123" s="349"/>
      <c r="H123" s="350" t="s">
        <v>41</v>
      </c>
      <c r="I123" s="348"/>
      <c r="J123" s="351"/>
      <c r="K123" s="351" t="s">
        <v>42</v>
      </c>
      <c r="L123" s="352"/>
      <c r="M123" s="353"/>
      <c r="N123" s="351" t="s">
        <v>42</v>
      </c>
      <c r="O123" s="351"/>
      <c r="P123" s="353"/>
      <c r="Q123" s="351" t="s">
        <v>43</v>
      </c>
      <c r="R123" s="351"/>
      <c r="S123" s="354" t="s">
        <v>44</v>
      </c>
      <c r="T123" s="355" t="s">
        <v>45</v>
      </c>
      <c r="U123" s="345"/>
      <c r="V123" s="347" t="s">
        <v>46</v>
      </c>
      <c r="W123" s="355"/>
      <c r="X123" s="324"/>
      <c r="Y123" s="324"/>
      <c r="Z123" s="356" t="s">
        <v>47</v>
      </c>
      <c r="AB123" s="357" t="s">
        <v>33</v>
      </c>
    </row>
    <row r="124" spans="1:28" ht="13.5" thickBot="1" x14ac:dyDescent="0.25">
      <c r="A124" s="2"/>
      <c r="B124" s="358" t="s">
        <v>48</v>
      </c>
      <c r="C124" s="315"/>
      <c r="D124" s="359" t="s">
        <v>49</v>
      </c>
      <c r="E124" s="164"/>
      <c r="F124" s="360" t="s">
        <v>50</v>
      </c>
      <c r="G124" s="361" t="s">
        <v>51</v>
      </c>
      <c r="H124" s="361"/>
      <c r="I124" s="362" t="s">
        <v>51</v>
      </c>
      <c r="J124" s="363" t="s">
        <v>51</v>
      </c>
      <c r="K124" s="364"/>
      <c r="L124" s="364" t="s">
        <v>51</v>
      </c>
      <c r="M124" s="363" t="s">
        <v>51</v>
      </c>
      <c r="N124" s="364"/>
      <c r="O124" s="364" t="s">
        <v>51</v>
      </c>
      <c r="P124" s="363" t="s">
        <v>51</v>
      </c>
      <c r="Q124" s="364"/>
      <c r="R124" s="365" t="s">
        <v>51</v>
      </c>
      <c r="S124" s="358" t="s">
        <v>52</v>
      </c>
      <c r="T124" s="366" t="s">
        <v>53</v>
      </c>
      <c r="U124" s="366" t="s">
        <v>54</v>
      </c>
      <c r="V124" s="366" t="s">
        <v>55</v>
      </c>
      <c r="W124" s="366" t="s">
        <v>56</v>
      </c>
      <c r="X124" s="367"/>
      <c r="Y124" s="368"/>
      <c r="Z124" s="438" t="s">
        <v>57</v>
      </c>
      <c r="AB124" s="369"/>
    </row>
    <row r="125" spans="1:28" x14ac:dyDescent="0.2">
      <c r="A125" s="2"/>
      <c r="B125" s="370" t="s">
        <v>58</v>
      </c>
      <c r="C125" s="371">
        <v>0.26388888888888901</v>
      </c>
      <c r="D125" s="317" t="s">
        <v>59</v>
      </c>
      <c r="E125" s="317">
        <v>0.85069444444444398</v>
      </c>
      <c r="F125" s="316">
        <f t="shared" ref="F125:F131" si="48">(E125-C125)</f>
        <v>0.58680555555555491</v>
      </c>
      <c r="G125" s="317">
        <v>0.39930555555555602</v>
      </c>
      <c r="H125" s="317" t="s">
        <v>59</v>
      </c>
      <c r="I125" s="318">
        <v>0.45138888888888901</v>
      </c>
      <c r="J125" s="372"/>
      <c r="K125" s="372" t="s">
        <v>59</v>
      </c>
      <c r="L125" s="289"/>
      <c r="M125" s="290"/>
      <c r="N125" s="372" t="s">
        <v>59</v>
      </c>
      <c r="O125" s="372"/>
      <c r="P125" s="373"/>
      <c r="Q125" s="372" t="s">
        <v>59</v>
      </c>
      <c r="R125" s="289"/>
      <c r="S125" s="284">
        <f t="shared" ref="S125:S131" si="49">(F125-((I125-G125)))</f>
        <v>0.53472222222222188</v>
      </c>
      <c r="T125" s="291">
        <f t="shared" ref="T125:T131" si="50">(F125-((I125-G125)+(L125-J125)+(O125-M125)+(R125-P125)))*24</f>
        <v>12.833333333333325</v>
      </c>
      <c r="U125" s="319">
        <f t="shared" ref="U125:U131" si="51">(($J$13+C125)+($L$13-E125))</f>
        <v>0.41319444444444503</v>
      </c>
      <c r="V125" s="101">
        <f t="shared" ref="V125:V131" si="52">(I125-G125)</f>
        <v>5.2083333333332982E-2</v>
      </c>
      <c r="W125" s="101">
        <f t="shared" ref="W125:W131" si="53">(V125+U125)</f>
        <v>0.46527777777777801</v>
      </c>
      <c r="X125" s="92"/>
      <c r="Y125" s="128"/>
      <c r="Z125" s="293">
        <f>SUM(($J$13+C125)+($L$13-E131))</f>
        <v>0.40972222222222204</v>
      </c>
      <c r="AB125" s="294"/>
    </row>
    <row r="126" spans="1:28" x14ac:dyDescent="0.2">
      <c r="A126" s="2"/>
      <c r="B126" s="101" t="s">
        <v>60</v>
      </c>
      <c r="C126" s="315">
        <v>0.26388888888888901</v>
      </c>
      <c r="D126" s="285" t="s">
        <v>59</v>
      </c>
      <c r="E126" s="164">
        <v>0.85069444444444398</v>
      </c>
      <c r="F126" s="286">
        <f t="shared" si="48"/>
        <v>0.58680555555555491</v>
      </c>
      <c r="G126" s="285">
        <v>0.39930555555555602</v>
      </c>
      <c r="H126" s="285" t="s">
        <v>59</v>
      </c>
      <c r="I126" s="287">
        <v>0.45138888888888901</v>
      </c>
      <c r="J126" s="288"/>
      <c r="K126" s="288" t="s">
        <v>59</v>
      </c>
      <c r="L126" s="289"/>
      <c r="M126" s="290"/>
      <c r="N126" s="288" t="s">
        <v>59</v>
      </c>
      <c r="O126" s="288"/>
      <c r="P126" s="290"/>
      <c r="Q126" s="288" t="s">
        <v>59</v>
      </c>
      <c r="R126" s="289"/>
      <c r="S126" s="284">
        <f t="shared" si="49"/>
        <v>0.53472222222222188</v>
      </c>
      <c r="T126" s="291">
        <f t="shared" si="50"/>
        <v>12.833333333333325</v>
      </c>
      <c r="U126" s="319">
        <f t="shared" si="51"/>
        <v>0.41319444444444503</v>
      </c>
      <c r="V126" s="101">
        <f t="shared" si="52"/>
        <v>5.2083333333332982E-2</v>
      </c>
      <c r="W126" s="101">
        <f t="shared" si="53"/>
        <v>0.46527777777777801</v>
      </c>
      <c r="X126" s="92"/>
      <c r="Y126" s="128"/>
      <c r="Z126" s="293">
        <f>SUM(($J$13+C126)+($L$13-E125))</f>
        <v>0.41319444444444503</v>
      </c>
      <c r="AB126" s="294"/>
    </row>
    <row r="127" spans="1:28" x14ac:dyDescent="0.2">
      <c r="A127" s="2"/>
      <c r="B127" s="101" t="s">
        <v>61</v>
      </c>
      <c r="C127" s="371">
        <v>0.211805555555556</v>
      </c>
      <c r="D127" s="317" t="s">
        <v>59</v>
      </c>
      <c r="E127" s="128">
        <v>0.80902777777777801</v>
      </c>
      <c r="F127" s="316">
        <f t="shared" si="48"/>
        <v>0.59722222222222199</v>
      </c>
      <c r="G127" s="317">
        <v>0.47222222222222199</v>
      </c>
      <c r="H127" s="317" t="s">
        <v>59</v>
      </c>
      <c r="I127" s="318">
        <v>0.55555555555555602</v>
      </c>
      <c r="J127" s="288"/>
      <c r="K127" s="288" t="s">
        <v>59</v>
      </c>
      <c r="L127" s="289"/>
      <c r="M127" s="290">
        <v>0.55555555555555602</v>
      </c>
      <c r="N127" s="288" t="s">
        <v>59</v>
      </c>
      <c r="O127" s="288">
        <v>0.64583333333333304</v>
      </c>
      <c r="P127" s="290"/>
      <c r="Q127" s="288" t="s">
        <v>59</v>
      </c>
      <c r="R127" s="289"/>
      <c r="S127" s="284">
        <f t="shared" si="49"/>
        <v>0.51388888888888795</v>
      </c>
      <c r="T127" s="291">
        <f t="shared" si="50"/>
        <v>10.166666666666663</v>
      </c>
      <c r="U127" s="319">
        <f t="shared" si="51"/>
        <v>0.40277777777777801</v>
      </c>
      <c r="V127" s="101">
        <f t="shared" si="52"/>
        <v>8.3333333333334036E-2</v>
      </c>
      <c r="W127" s="101">
        <f t="shared" si="53"/>
        <v>0.48611111111111205</v>
      </c>
      <c r="X127" s="92"/>
      <c r="Y127" s="128"/>
      <c r="Z127" s="293">
        <f>SUM(($J$13+C127)+($L$13-E126))</f>
        <v>0.36111111111111205</v>
      </c>
      <c r="AB127" s="294"/>
    </row>
    <row r="128" spans="1:28" ht="13.5" thickBot="1" x14ac:dyDescent="0.25">
      <c r="A128" s="2"/>
      <c r="B128" s="101" t="s">
        <v>62</v>
      </c>
      <c r="C128" s="315">
        <v>0.26388888888888901</v>
      </c>
      <c r="D128" s="285" t="s">
        <v>59</v>
      </c>
      <c r="E128" s="164">
        <v>0.86805555555555602</v>
      </c>
      <c r="F128" s="316">
        <f t="shared" si="48"/>
        <v>0.60416666666666696</v>
      </c>
      <c r="G128" s="317">
        <v>0.39930555555555602</v>
      </c>
      <c r="H128" s="317" t="s">
        <v>59</v>
      </c>
      <c r="I128" s="318">
        <v>0.45138888888888901</v>
      </c>
      <c r="J128" s="288"/>
      <c r="K128" s="288" t="s">
        <v>59</v>
      </c>
      <c r="L128" s="289"/>
      <c r="M128" s="290"/>
      <c r="N128" s="288" t="s">
        <v>59</v>
      </c>
      <c r="O128" s="288"/>
      <c r="P128" s="290"/>
      <c r="Q128" s="288" t="s">
        <v>59</v>
      </c>
      <c r="R128" s="289"/>
      <c r="S128" s="284">
        <f t="shared" si="49"/>
        <v>0.55208333333333393</v>
      </c>
      <c r="T128" s="291">
        <f t="shared" si="50"/>
        <v>13.250000000000014</v>
      </c>
      <c r="U128" s="319">
        <f t="shared" si="51"/>
        <v>0.39583333333333298</v>
      </c>
      <c r="V128" s="101">
        <f t="shared" si="52"/>
        <v>5.2083333333332982E-2</v>
      </c>
      <c r="W128" s="101">
        <f t="shared" si="53"/>
        <v>0.44791666666666596</v>
      </c>
      <c r="X128" s="92"/>
      <c r="Y128" s="128"/>
      <c r="Z128" s="293">
        <f>SUM(($J$13+C128)+($L$13-E127))</f>
        <v>0.45486111111111099</v>
      </c>
      <c r="AB128" s="294"/>
    </row>
    <row r="129" spans="1:28" x14ac:dyDescent="0.2">
      <c r="A129" s="2"/>
      <c r="B129" s="122" t="s">
        <v>155</v>
      </c>
      <c r="C129" s="311">
        <v>0.3125</v>
      </c>
      <c r="D129" s="305" t="s">
        <v>59</v>
      </c>
      <c r="E129" s="305">
        <v>0.89583333333333304</v>
      </c>
      <c r="F129" s="306">
        <f t="shared" si="48"/>
        <v>0.58333333333333304</v>
      </c>
      <c r="G129" s="305"/>
      <c r="H129" s="305" t="s">
        <v>59</v>
      </c>
      <c r="I129" s="307"/>
      <c r="J129" s="308"/>
      <c r="K129" s="308" t="s">
        <v>59</v>
      </c>
      <c r="L129" s="309"/>
      <c r="M129" s="310"/>
      <c r="N129" s="308" t="s">
        <v>59</v>
      </c>
      <c r="O129" s="308"/>
      <c r="P129" s="310"/>
      <c r="Q129" s="308" t="s">
        <v>59</v>
      </c>
      <c r="R129" s="309"/>
      <c r="S129" s="311">
        <f t="shared" si="49"/>
        <v>0.58333333333333304</v>
      </c>
      <c r="T129" s="312">
        <f t="shared" si="50"/>
        <v>13.999999999999993</v>
      </c>
      <c r="U129" s="313">
        <f t="shared" si="51"/>
        <v>0.41666666666666696</v>
      </c>
      <c r="V129" s="122">
        <f t="shared" si="52"/>
        <v>0</v>
      </c>
      <c r="W129" s="122">
        <f t="shared" si="53"/>
        <v>0.41666666666666696</v>
      </c>
      <c r="X129" s="92"/>
      <c r="Y129" s="128"/>
      <c r="Z129" s="314">
        <f>SUM(($J$13+C129)+($L$13-E121))</f>
        <v>1.3125</v>
      </c>
      <c r="AB129" s="294"/>
    </row>
    <row r="130" spans="1:28" x14ac:dyDescent="0.2">
      <c r="A130" s="2"/>
      <c r="B130" s="101" t="s">
        <v>156</v>
      </c>
      <c r="C130" s="374">
        <v>0.25</v>
      </c>
      <c r="D130" s="317" t="s">
        <v>59</v>
      </c>
      <c r="E130" s="128">
        <v>0.86458333333333304</v>
      </c>
      <c r="F130" s="316">
        <f t="shared" si="48"/>
        <v>0.61458333333333304</v>
      </c>
      <c r="G130" s="128">
        <v>0.52430555555555602</v>
      </c>
      <c r="H130" s="317" t="s">
        <v>59</v>
      </c>
      <c r="I130" s="318">
        <v>0.62152777777777801</v>
      </c>
      <c r="J130" s="372"/>
      <c r="K130" s="372" t="s">
        <v>59</v>
      </c>
      <c r="L130" s="375"/>
      <c r="M130" s="373"/>
      <c r="N130" s="372" t="s">
        <v>59</v>
      </c>
      <c r="O130" s="372"/>
      <c r="P130" s="373"/>
      <c r="Q130" s="372" t="s">
        <v>59</v>
      </c>
      <c r="R130" s="289"/>
      <c r="S130" s="284">
        <f t="shared" si="49"/>
        <v>0.51736111111111105</v>
      </c>
      <c r="T130" s="291">
        <f t="shared" si="50"/>
        <v>12.416666666666664</v>
      </c>
      <c r="U130" s="319">
        <f t="shared" si="51"/>
        <v>0.38541666666666696</v>
      </c>
      <c r="V130" s="101">
        <f t="shared" si="52"/>
        <v>9.7222222222221988E-2</v>
      </c>
      <c r="W130" s="101">
        <f t="shared" si="53"/>
        <v>0.48263888888888895</v>
      </c>
      <c r="X130" s="92"/>
      <c r="Y130" s="128"/>
      <c r="Z130" s="293">
        <f>SUM(($J$13+C130)+($L$13-E129))</f>
        <v>0.35416666666666696</v>
      </c>
      <c r="AB130" s="294"/>
    </row>
    <row r="131" spans="1:28" ht="13.5" thickBot="1" x14ac:dyDescent="0.25">
      <c r="A131" s="2"/>
      <c r="B131" s="101" t="s">
        <v>65</v>
      </c>
      <c r="C131" s="374">
        <v>0.34027777777777801</v>
      </c>
      <c r="D131" s="317" t="s">
        <v>59</v>
      </c>
      <c r="E131" s="128">
        <v>0.85416666666666696</v>
      </c>
      <c r="F131" s="316">
        <f t="shared" si="48"/>
        <v>0.51388888888888895</v>
      </c>
      <c r="G131" s="317"/>
      <c r="H131" s="317" t="s">
        <v>59</v>
      </c>
      <c r="I131" s="318"/>
      <c r="J131" s="288"/>
      <c r="K131" s="288" t="s">
        <v>59</v>
      </c>
      <c r="L131" s="289"/>
      <c r="M131" s="373"/>
      <c r="N131" s="372" t="s">
        <v>59</v>
      </c>
      <c r="O131" s="372"/>
      <c r="P131" s="290"/>
      <c r="Q131" s="288" t="s">
        <v>59</v>
      </c>
      <c r="R131" s="289"/>
      <c r="S131" s="284">
        <f t="shared" si="49"/>
        <v>0.51388888888888895</v>
      </c>
      <c r="T131" s="291">
        <f t="shared" si="50"/>
        <v>12.333333333333336</v>
      </c>
      <c r="U131" s="319">
        <f t="shared" si="51"/>
        <v>0.48611111111111105</v>
      </c>
      <c r="V131" s="101">
        <f t="shared" si="52"/>
        <v>0</v>
      </c>
      <c r="W131" s="101">
        <f t="shared" si="53"/>
        <v>0.48611111111111105</v>
      </c>
      <c r="X131" s="92"/>
      <c r="Y131" s="3"/>
      <c r="Z131" s="303">
        <f>SUM(($J$13+C131)+($L$13-E130))</f>
        <v>0.47569444444444497</v>
      </c>
      <c r="AB131" s="294"/>
    </row>
    <row r="132" spans="1:28" ht="13.5" thickBot="1" x14ac:dyDescent="0.25">
      <c r="A132" s="2"/>
      <c r="B132" s="2"/>
      <c r="C132" s="376" t="s">
        <v>208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81">
        <f>SUM(S125:S128,S129:S131)*24</f>
        <v>89.999999999999972</v>
      </c>
      <c r="T132" s="379">
        <f>SUM(T125:T128,T129:T131)</f>
        <v>87.833333333333314</v>
      </c>
      <c r="U132" s="3"/>
      <c r="V132" s="2"/>
      <c r="W132" s="379">
        <f>SUM(W125:W128,W129:W131)*24</f>
        <v>78.000000000000028</v>
      </c>
      <c r="X132" s="31"/>
      <c r="Y132" s="31"/>
      <c r="Z132" s="335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  <rowBreaks count="2" manualBreakCount="2">
    <brk id="37" max="27" man="1"/>
    <brk id="63" max="2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89AC-498C-45F2-B3DF-D43CC3AC5819}">
  <sheetPr>
    <pageSetUpPr fitToPage="1"/>
  </sheetPr>
  <dimension ref="A1:AB37"/>
  <sheetViews>
    <sheetView topLeftCell="A12" zoomScaleNormal="100" zoomScaleSheetLayoutView="85" workbookViewId="0">
      <selection activeCell="G40" sqref="G40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211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212</v>
      </c>
      <c r="P5" s="3"/>
      <c r="Q5" s="2"/>
      <c r="R5" s="63" t="s">
        <v>25</v>
      </c>
      <c r="S5" s="64"/>
      <c r="T5" s="76" t="s">
        <v>213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91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25" t="s">
        <v>58</v>
      </c>
      <c r="C16" s="126">
        <v>0.22916666666666666</v>
      </c>
      <c r="D16" s="127" t="s">
        <v>59</v>
      </c>
      <c r="E16" s="127">
        <v>0.79166666666666663</v>
      </c>
      <c r="F16" s="129">
        <f t="shared" ref="F16:F23" si="0">(E16-C16)</f>
        <v>0.5625</v>
      </c>
      <c r="G16" s="127">
        <v>0.40277777777777779</v>
      </c>
      <c r="H16" s="127" t="s">
        <v>59</v>
      </c>
      <c r="I16" s="130">
        <v>0.66319444444444442</v>
      </c>
      <c r="J16" s="131"/>
      <c r="K16" s="131" t="s">
        <v>59</v>
      </c>
      <c r="L16" s="132"/>
      <c r="M16" s="133"/>
      <c r="N16" s="131" t="s">
        <v>59</v>
      </c>
      <c r="O16" s="131"/>
      <c r="P16" s="134">
        <v>0.69791666666666663</v>
      </c>
      <c r="Q16" s="131" t="s">
        <v>59</v>
      </c>
      <c r="R16" s="94">
        <v>0.72569444444444442</v>
      </c>
      <c r="S16" s="108">
        <f t="shared" ref="S16:S23" si="1">(F16-((I16-G16)))</f>
        <v>0.30208333333333337</v>
      </c>
      <c r="T16" s="109">
        <f t="shared" ref="T16:T23" si="2">(F16-((I16-G16)+(L16-J16)+(O16-M16)+(R16-P16)))*24</f>
        <v>6.5833333333333339</v>
      </c>
      <c r="U16" s="78">
        <f t="shared" ref="U16:U23" si="3">(($J$13+C16)+($L$13-E16))</f>
        <v>0.4375</v>
      </c>
      <c r="V16" s="100">
        <f t="shared" ref="V16:V23" si="4">(I16-G16)</f>
        <v>0.26041666666666663</v>
      </c>
      <c r="W16" s="101">
        <f t="shared" ref="W16:W23" si="5">(V16+U16)</f>
        <v>0.69791666666666663</v>
      </c>
      <c r="X16" s="92"/>
      <c r="Y16" s="155"/>
      <c r="Z16" s="26">
        <f>SUM(($J$13+C16)+($L$13-E23))</f>
        <v>0.37152777777777779</v>
      </c>
      <c r="AB16" s="27"/>
    </row>
    <row r="17" spans="1:28" x14ac:dyDescent="0.2">
      <c r="A17" s="2"/>
      <c r="B17" s="137" t="s">
        <v>60</v>
      </c>
      <c r="C17" s="159">
        <v>0.20833333333333334</v>
      </c>
      <c r="D17" s="54" t="s">
        <v>59</v>
      </c>
      <c r="E17" s="54">
        <v>0.93402777777777779</v>
      </c>
      <c r="F17" s="55">
        <f t="shared" si="0"/>
        <v>0.72569444444444442</v>
      </c>
      <c r="G17" s="54">
        <v>0.51388888888888884</v>
      </c>
      <c r="H17" s="54" t="s">
        <v>59</v>
      </c>
      <c r="I17" s="56">
        <v>0.69444444444444442</v>
      </c>
      <c r="J17" s="57"/>
      <c r="K17" s="57" t="s">
        <v>59</v>
      </c>
      <c r="L17" s="59"/>
      <c r="M17" s="183"/>
      <c r="N17" s="57" t="s">
        <v>59</v>
      </c>
      <c r="O17" s="177"/>
      <c r="P17" s="58"/>
      <c r="Q17" s="57" t="s">
        <v>59</v>
      </c>
      <c r="R17" s="94"/>
      <c r="S17" s="108">
        <f t="shared" si="1"/>
        <v>0.54513888888888884</v>
      </c>
      <c r="T17" s="109">
        <f t="shared" si="2"/>
        <v>13.083333333333332</v>
      </c>
      <c r="U17" s="78">
        <f t="shared" si="3"/>
        <v>0.27430555555555558</v>
      </c>
      <c r="V17" s="100">
        <f t="shared" si="4"/>
        <v>0.18055555555555558</v>
      </c>
      <c r="W17" s="101">
        <f t="shared" si="5"/>
        <v>0.45486111111111116</v>
      </c>
      <c r="X17" s="92"/>
      <c r="Y17" s="155"/>
      <c r="Z17" s="26">
        <f>SUM(($J$13+C17)+($L$13-E16))</f>
        <v>0.41666666666666674</v>
      </c>
      <c r="AB17" s="27"/>
    </row>
    <row r="18" spans="1:28" x14ac:dyDescent="0.2">
      <c r="A18" s="2" t="s">
        <v>15</v>
      </c>
      <c r="B18" s="29" t="s">
        <v>61</v>
      </c>
      <c r="C18" s="172">
        <v>0.22916666666666666</v>
      </c>
      <c r="D18" s="127" t="s">
        <v>59</v>
      </c>
      <c r="E18" s="127">
        <v>0.79861111111111116</v>
      </c>
      <c r="F18" s="40">
        <f t="shared" si="0"/>
        <v>0.56944444444444453</v>
      </c>
      <c r="G18" s="152">
        <v>0.40277777777777779</v>
      </c>
      <c r="H18" s="152" t="s">
        <v>59</v>
      </c>
      <c r="I18" s="153">
        <v>0.53819444444444442</v>
      </c>
      <c r="J18" s="89"/>
      <c r="K18" s="89" t="s">
        <v>59</v>
      </c>
      <c r="L18" s="124"/>
      <c r="M18" s="183"/>
      <c r="N18" s="177" t="s">
        <v>59</v>
      </c>
      <c r="O18" s="177"/>
      <c r="P18" s="118"/>
      <c r="Q18" s="28" t="s">
        <v>59</v>
      </c>
      <c r="R18" s="94"/>
      <c r="S18" s="108">
        <f t="shared" si="1"/>
        <v>0.4340277777777779</v>
      </c>
      <c r="T18" s="109">
        <f t="shared" si="2"/>
        <v>10.41666666666667</v>
      </c>
      <c r="U18" s="78">
        <f t="shared" si="3"/>
        <v>0.43055555555555547</v>
      </c>
      <c r="V18" s="100">
        <f t="shared" si="4"/>
        <v>0.13541666666666663</v>
      </c>
      <c r="W18" s="101">
        <f t="shared" si="5"/>
        <v>0.5659722222222221</v>
      </c>
      <c r="X18" s="92"/>
      <c r="Y18" s="155"/>
      <c r="Z18" s="26">
        <f>SUM(($J$13+C18)+($L$13-E17))</f>
        <v>0.29513888888888884</v>
      </c>
      <c r="AB18" s="27"/>
    </row>
    <row r="19" spans="1:28" x14ac:dyDescent="0.2">
      <c r="A19" s="2"/>
      <c r="B19" s="160" t="s">
        <v>140</v>
      </c>
      <c r="C19" s="159">
        <v>0.24652777777777779</v>
      </c>
      <c r="D19" s="54" t="s">
        <v>59</v>
      </c>
      <c r="E19" s="54">
        <v>0.92013888888888884</v>
      </c>
      <c r="F19" s="129">
        <f t="shared" si="0"/>
        <v>0.67361111111111105</v>
      </c>
      <c r="G19" s="127">
        <v>0.57291666666666663</v>
      </c>
      <c r="H19" s="127" t="s">
        <v>59</v>
      </c>
      <c r="I19" s="130">
        <v>0.66319444444444442</v>
      </c>
      <c r="J19" s="161"/>
      <c r="K19" s="161" t="s">
        <v>59</v>
      </c>
      <c r="L19" s="132"/>
      <c r="M19" s="183"/>
      <c r="N19" s="57" t="s">
        <v>59</v>
      </c>
      <c r="O19" s="177"/>
      <c r="P19" s="133"/>
      <c r="Q19" s="161" t="s">
        <v>59</v>
      </c>
      <c r="R19" s="94"/>
      <c r="S19" s="108">
        <f t="shared" si="1"/>
        <v>0.58333333333333326</v>
      </c>
      <c r="T19" s="109">
        <f t="shared" si="2"/>
        <v>13.999999999999998</v>
      </c>
      <c r="U19" s="78">
        <f t="shared" si="3"/>
        <v>0.32638888888888895</v>
      </c>
      <c r="V19" s="100">
        <f t="shared" si="4"/>
        <v>9.027777777777779E-2</v>
      </c>
      <c r="W19" s="101">
        <f t="shared" si="5"/>
        <v>0.41666666666666674</v>
      </c>
      <c r="X19" s="92"/>
      <c r="Y19" s="155"/>
      <c r="Z19" s="26">
        <f>SUM(($J$13+C19)+($L$13-E18))</f>
        <v>0.44791666666666663</v>
      </c>
      <c r="AB19" s="27"/>
    </row>
    <row r="20" spans="1:28" ht="13.5" thickBot="1" x14ac:dyDescent="0.25">
      <c r="A20" s="2"/>
      <c r="B20" s="219" t="s">
        <v>141</v>
      </c>
      <c r="C20" s="431">
        <v>0.21527777777777779</v>
      </c>
      <c r="D20" s="422" t="s">
        <v>59</v>
      </c>
      <c r="E20" s="422">
        <v>0.52430555555555558</v>
      </c>
      <c r="F20" s="208">
        <f t="shared" si="0"/>
        <v>0.30902777777777779</v>
      </c>
      <c r="G20" s="206"/>
      <c r="H20" s="206" t="s">
        <v>59</v>
      </c>
      <c r="I20" s="209"/>
      <c r="J20" s="210"/>
      <c r="K20" s="210" t="s">
        <v>59</v>
      </c>
      <c r="L20" s="211"/>
      <c r="M20" s="212"/>
      <c r="N20" s="210" t="s">
        <v>59</v>
      </c>
      <c r="O20" s="246"/>
      <c r="P20" s="212"/>
      <c r="Q20" s="210" t="s">
        <v>59</v>
      </c>
      <c r="R20" s="103"/>
      <c r="S20" s="110">
        <f t="shared" si="1"/>
        <v>0.30902777777777779</v>
      </c>
      <c r="T20" s="113">
        <f t="shared" si="2"/>
        <v>7.416666666666667</v>
      </c>
      <c r="U20" s="427">
        <f t="shared" si="3"/>
        <v>0.69097222222222221</v>
      </c>
      <c r="V20" s="119">
        <f t="shared" si="4"/>
        <v>0</v>
      </c>
      <c r="W20" s="120">
        <f t="shared" si="5"/>
        <v>0.69097222222222221</v>
      </c>
      <c r="X20" s="92"/>
      <c r="Y20" s="155"/>
      <c r="Z20" s="61">
        <f>SUM(($J$13+C20)+($L$13-E19))</f>
        <v>0.29513888888888895</v>
      </c>
      <c r="AB20" s="27"/>
    </row>
    <row r="21" spans="1:28" x14ac:dyDescent="0.2">
      <c r="A21" s="2"/>
      <c r="B21" s="73" t="s">
        <v>63</v>
      </c>
      <c r="C21" s="220">
        <v>0.52777777777777779</v>
      </c>
      <c r="D21" s="188" t="s">
        <v>59</v>
      </c>
      <c r="E21" s="188">
        <v>0.94097222222222221</v>
      </c>
      <c r="F21" s="68">
        <f t="shared" si="0"/>
        <v>0.41319444444444442</v>
      </c>
      <c r="G21" s="75">
        <v>0.59375</v>
      </c>
      <c r="H21" s="67" t="s">
        <v>59</v>
      </c>
      <c r="I21" s="69">
        <v>0.66319444444444442</v>
      </c>
      <c r="J21" s="70"/>
      <c r="K21" s="70" t="s">
        <v>59</v>
      </c>
      <c r="L21" s="72"/>
      <c r="M21" s="71"/>
      <c r="N21" s="70" t="s">
        <v>59</v>
      </c>
      <c r="O21" s="199"/>
      <c r="P21" s="71"/>
      <c r="Q21" s="70" t="s">
        <v>59</v>
      </c>
      <c r="R21" s="104"/>
      <c r="S21" s="111">
        <f t="shared" si="1"/>
        <v>0.34375</v>
      </c>
      <c r="T21" s="112">
        <f t="shared" si="2"/>
        <v>8.25</v>
      </c>
      <c r="U21" s="88">
        <f t="shared" si="3"/>
        <v>0.58680555555555558</v>
      </c>
      <c r="V21" s="121">
        <f t="shared" si="4"/>
        <v>6.944444444444442E-2</v>
      </c>
      <c r="W21" s="122">
        <f t="shared" si="5"/>
        <v>0.65625</v>
      </c>
      <c r="X21" s="92"/>
      <c r="Y21" s="155"/>
      <c r="Z21" s="62">
        <f>SUM(($J$13+C21)+($L$13-E12))</f>
        <v>1.5277777777777777</v>
      </c>
      <c r="AB21" s="27"/>
    </row>
    <row r="22" spans="1:28" x14ac:dyDescent="0.2">
      <c r="A22" s="2"/>
      <c r="B22" s="25" t="s">
        <v>64</v>
      </c>
      <c r="C22" s="39">
        <v>0.2951388888888889</v>
      </c>
      <c r="D22" s="152" t="s">
        <v>59</v>
      </c>
      <c r="E22" s="155">
        <v>0.85763888888888884</v>
      </c>
      <c r="F22" s="40">
        <f t="shared" si="0"/>
        <v>0.5625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7"/>
      <c r="P22" s="24"/>
      <c r="Q22" s="154" t="s">
        <v>59</v>
      </c>
      <c r="R22" s="94"/>
      <c r="S22" s="108">
        <f t="shared" si="1"/>
        <v>0.5625</v>
      </c>
      <c r="T22" s="109">
        <f t="shared" si="2"/>
        <v>13.5</v>
      </c>
      <c r="U22" s="78">
        <f t="shared" si="3"/>
        <v>0.43750000000000006</v>
      </c>
      <c r="V22" s="100">
        <f t="shared" si="4"/>
        <v>0</v>
      </c>
      <c r="W22" s="101">
        <f t="shared" si="5"/>
        <v>0.43750000000000006</v>
      </c>
      <c r="X22" s="92"/>
      <c r="Y22" s="155"/>
      <c r="Z22" s="26">
        <f>SUM(($J$13+C22)+($L$13-E21))</f>
        <v>0.35416666666666669</v>
      </c>
      <c r="AB22" s="27"/>
    </row>
    <row r="23" spans="1:28" ht="13.5" thickBot="1" x14ac:dyDescent="0.25">
      <c r="A23" s="2"/>
      <c r="B23" s="29" t="s">
        <v>65</v>
      </c>
      <c r="C23" s="39">
        <v>0.33333333333333331</v>
      </c>
      <c r="D23" s="152" t="s">
        <v>59</v>
      </c>
      <c r="E23" s="155">
        <v>0.85763888888888884</v>
      </c>
      <c r="F23" s="40">
        <f t="shared" si="0"/>
        <v>0.52430555555555558</v>
      </c>
      <c r="G23" s="152">
        <v>0.57291666666666663</v>
      </c>
      <c r="H23" s="152" t="s">
        <v>59</v>
      </c>
      <c r="I23" s="153">
        <v>0.62847222222222221</v>
      </c>
      <c r="J23" s="28"/>
      <c r="K23" s="28" t="s">
        <v>59</v>
      </c>
      <c r="L23" s="90"/>
      <c r="M23" s="118"/>
      <c r="N23" s="28" t="s">
        <v>59</v>
      </c>
      <c r="O23" s="89"/>
      <c r="P23" s="118"/>
      <c r="Q23" s="28" t="s">
        <v>59</v>
      </c>
      <c r="R23" s="93"/>
      <c r="S23" s="108">
        <f t="shared" si="1"/>
        <v>0.46875</v>
      </c>
      <c r="T23" s="109">
        <f t="shared" si="2"/>
        <v>11.25</v>
      </c>
      <c r="U23" s="78">
        <f t="shared" si="3"/>
        <v>0.47569444444444448</v>
      </c>
      <c r="V23" s="100">
        <f t="shared" si="4"/>
        <v>5.555555555555558E-2</v>
      </c>
      <c r="W23" s="101">
        <f t="shared" si="5"/>
        <v>0.53125</v>
      </c>
      <c r="X23" s="92"/>
      <c r="Y23" s="3"/>
      <c r="Z23" s="32">
        <f>SUM(($J$13+C23)+($L$13-E22))</f>
        <v>0.47569444444444448</v>
      </c>
      <c r="AB23" s="27"/>
    </row>
    <row r="24" spans="1:28" ht="13.5" thickBot="1" x14ac:dyDescent="0.25">
      <c r="A24" s="2"/>
      <c r="B24" s="123"/>
      <c r="C24" s="123" t="s">
        <v>214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82">
        <f>SUM(S16:S19,S21:S23)*24</f>
        <v>77.75</v>
      </c>
      <c r="T24" s="30">
        <f>SUM(T16:T19,T21:T23)</f>
        <v>77.083333333333343</v>
      </c>
      <c r="U24" s="3"/>
      <c r="V24" s="2"/>
      <c r="W24" s="30">
        <f>SUM(W16:W19,W21:W23)*24</f>
        <v>90.25</v>
      </c>
      <c r="X24" s="31"/>
      <c r="Y24" s="31"/>
      <c r="Z24" s="33"/>
    </row>
    <row r="25" spans="1:28" x14ac:dyDescent="0.2">
      <c r="C25" s="123"/>
    </row>
    <row r="26" spans="1:28" x14ac:dyDescent="0.2">
      <c r="B26" s="79"/>
      <c r="C26" s="47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180" t="s">
        <v>103</v>
      </c>
      <c r="C27" s="81">
        <v>0.45833333333333331</v>
      </c>
      <c r="D27" s="54" t="s">
        <v>59</v>
      </c>
      <c r="E27" s="54">
        <v>0.91666666666666663</v>
      </c>
      <c r="F27" s="55">
        <f t="shared" ref="F27:F37" si="6">(E27-C27)</f>
        <v>0.45833333333333331</v>
      </c>
      <c r="G27" s="54"/>
      <c r="H27" s="54" t="s">
        <v>59</v>
      </c>
      <c r="I27" s="56"/>
      <c r="J27" s="57"/>
      <c r="K27" s="57" t="s">
        <v>59</v>
      </c>
      <c r="L27" s="59"/>
      <c r="M27" s="183"/>
      <c r="N27" s="57" t="s">
        <v>59</v>
      </c>
      <c r="O27" s="57"/>
      <c r="P27" s="58"/>
      <c r="Q27" s="57" t="s">
        <v>59</v>
      </c>
      <c r="R27" s="94"/>
      <c r="S27" s="108">
        <f t="shared" ref="S27:S37" si="7">(F27-((I27-G27)))</f>
        <v>0.45833333333333331</v>
      </c>
      <c r="T27" s="115">
        <f t="shared" ref="T27:T37" si="8">(F27-((I27-G27)+(L27-J27)+(O27-M27)+(R27-P27)))*24</f>
        <v>11</v>
      </c>
      <c r="U27" s="83">
        <f t="shared" ref="U27:U37" si="9">(($J$13+C27)+($L$13-E27))</f>
        <v>0.54166666666666674</v>
      </c>
      <c r="V27" s="100">
        <f t="shared" ref="V27:V37" si="10">(I27-G27)</f>
        <v>0</v>
      </c>
      <c r="W27" s="101">
        <f t="shared" ref="W27:W37" si="11">(V27+U27)</f>
        <v>0.54166666666666674</v>
      </c>
      <c r="X27" s="92"/>
      <c r="Y27" s="155"/>
      <c r="Z27" s="26">
        <v>0.78472222222222221</v>
      </c>
      <c r="AB27" s="27"/>
    </row>
    <row r="28" spans="1:28" x14ac:dyDescent="0.2">
      <c r="A28" s="2"/>
      <c r="B28" s="204" t="s">
        <v>77</v>
      </c>
      <c r="C28" s="45">
        <v>0.33333333333333331</v>
      </c>
      <c r="D28" s="152" t="s">
        <v>59</v>
      </c>
      <c r="E28" s="155">
        <v>0.85763888888888884</v>
      </c>
      <c r="F28" s="40">
        <f t="shared" si="6"/>
        <v>0.52430555555555558</v>
      </c>
      <c r="G28" s="152">
        <v>0.40625</v>
      </c>
      <c r="H28" s="152" t="s">
        <v>59</v>
      </c>
      <c r="I28" s="153">
        <v>0.53819444444444442</v>
      </c>
      <c r="J28" s="28"/>
      <c r="K28" s="154" t="s">
        <v>59</v>
      </c>
      <c r="L28" s="90"/>
      <c r="M28" s="158"/>
      <c r="N28" s="154" t="s">
        <v>59</v>
      </c>
      <c r="O28" s="28"/>
      <c r="P28" s="24"/>
      <c r="Q28" s="154" t="s">
        <v>59</v>
      </c>
      <c r="R28" s="94"/>
      <c r="S28" s="108">
        <f t="shared" si="7"/>
        <v>0.39236111111111116</v>
      </c>
      <c r="T28" s="109">
        <f t="shared" si="8"/>
        <v>9.4166666666666679</v>
      </c>
      <c r="U28" s="78">
        <f t="shared" si="9"/>
        <v>0.47569444444444448</v>
      </c>
      <c r="V28" s="100">
        <f t="shared" si="10"/>
        <v>0.13194444444444442</v>
      </c>
      <c r="W28" s="101">
        <f t="shared" si="11"/>
        <v>0.60763888888888884</v>
      </c>
      <c r="X28" s="92"/>
      <c r="Y28" s="155"/>
      <c r="Z28" s="446">
        <f>SUM(($J$13+C28)+($L$13-E27))</f>
        <v>0.41666666666666669</v>
      </c>
      <c r="AB28" s="27"/>
    </row>
    <row r="29" spans="1:28" x14ac:dyDescent="0.2">
      <c r="A29" s="2"/>
      <c r="B29" s="204" t="s">
        <v>199</v>
      </c>
      <c r="C29" s="45">
        <v>0.22916666666666666</v>
      </c>
      <c r="D29" s="152" t="s">
        <v>59</v>
      </c>
      <c r="E29" s="152">
        <v>0.82986111111111116</v>
      </c>
      <c r="F29" s="40">
        <f t="shared" si="6"/>
        <v>0.60069444444444453</v>
      </c>
      <c r="G29" s="152">
        <v>0.40277777777777779</v>
      </c>
      <c r="H29" s="152" t="s">
        <v>59</v>
      </c>
      <c r="I29" s="153">
        <v>0.66319444444444442</v>
      </c>
      <c r="J29" s="28"/>
      <c r="K29" s="154" t="s">
        <v>59</v>
      </c>
      <c r="L29" s="90"/>
      <c r="M29" s="158"/>
      <c r="N29" s="154" t="s">
        <v>59</v>
      </c>
      <c r="O29" s="28"/>
      <c r="P29" s="24">
        <v>0.69791666666666663</v>
      </c>
      <c r="Q29" s="154" t="s">
        <v>59</v>
      </c>
      <c r="R29" s="94">
        <v>0.72569444444444442</v>
      </c>
      <c r="S29" s="108">
        <f t="shared" si="7"/>
        <v>0.3402777777777779</v>
      </c>
      <c r="T29" s="109">
        <f t="shared" si="8"/>
        <v>7.5000000000000027</v>
      </c>
      <c r="U29" s="78">
        <f t="shared" si="9"/>
        <v>0.39930555555555547</v>
      </c>
      <c r="V29" s="100">
        <f t="shared" si="10"/>
        <v>0.26041666666666663</v>
      </c>
      <c r="W29" s="101">
        <f t="shared" si="11"/>
        <v>0.6597222222222221</v>
      </c>
      <c r="X29" s="92"/>
      <c r="Y29" s="155"/>
      <c r="Z29" s="26">
        <f>SUM(($J$13+C29)+($L$13-E28))</f>
        <v>0.37152777777777779</v>
      </c>
      <c r="AB29" s="27"/>
    </row>
    <row r="30" spans="1:28" x14ac:dyDescent="0.2">
      <c r="A30" s="2"/>
      <c r="B30" s="204" t="s">
        <v>78</v>
      </c>
      <c r="C30" s="45">
        <v>0.2951388888888889</v>
      </c>
      <c r="D30" s="152" t="s">
        <v>59</v>
      </c>
      <c r="E30" s="152">
        <v>0.64930555555555558</v>
      </c>
      <c r="F30" s="40">
        <f t="shared" si="6"/>
        <v>0.35416666666666669</v>
      </c>
      <c r="G30" s="152"/>
      <c r="H30" s="152" t="s">
        <v>59</v>
      </c>
      <c r="I30" s="153"/>
      <c r="J30" s="28"/>
      <c r="K30" s="154" t="s">
        <v>59</v>
      </c>
      <c r="L30" s="90"/>
      <c r="M30" s="158"/>
      <c r="N30" s="154" t="s">
        <v>59</v>
      </c>
      <c r="O30" s="28"/>
      <c r="P30" s="24"/>
      <c r="Q30" s="154" t="s">
        <v>59</v>
      </c>
      <c r="R30" s="94"/>
      <c r="S30" s="108">
        <f t="shared" si="7"/>
        <v>0.35416666666666669</v>
      </c>
      <c r="T30" s="109">
        <f t="shared" si="8"/>
        <v>8.5</v>
      </c>
      <c r="U30" s="78">
        <f t="shared" si="9"/>
        <v>0.64583333333333326</v>
      </c>
      <c r="V30" s="100">
        <f t="shared" si="10"/>
        <v>0</v>
      </c>
      <c r="W30" s="101">
        <f t="shared" si="11"/>
        <v>0.64583333333333326</v>
      </c>
      <c r="X30" s="92"/>
      <c r="Y30" s="155"/>
      <c r="Z30" s="26">
        <f>SUM(($J$13+C30)+($L$13-E20))</f>
        <v>0.77083333333333326</v>
      </c>
      <c r="AB30" s="27"/>
    </row>
    <row r="31" spans="1:28" ht="13.5" thickBot="1" x14ac:dyDescent="0.25">
      <c r="A31" s="2"/>
      <c r="B31" s="275" t="s">
        <v>135</v>
      </c>
      <c r="C31" s="431">
        <v>0.24652777777777779</v>
      </c>
      <c r="D31" s="422" t="s">
        <v>59</v>
      </c>
      <c r="E31" s="422">
        <v>0.53472222222222221</v>
      </c>
      <c r="F31" s="208">
        <f t="shared" si="6"/>
        <v>0.28819444444444442</v>
      </c>
      <c r="G31" s="206"/>
      <c r="H31" s="206" t="s">
        <v>59</v>
      </c>
      <c r="I31" s="209"/>
      <c r="J31" s="210"/>
      <c r="K31" s="210" t="s">
        <v>59</v>
      </c>
      <c r="L31" s="211"/>
      <c r="M31" s="212"/>
      <c r="N31" s="210" t="s">
        <v>59</v>
      </c>
      <c r="O31" s="246"/>
      <c r="P31" s="212"/>
      <c r="Q31" s="210" t="s">
        <v>59</v>
      </c>
      <c r="R31" s="103"/>
      <c r="S31" s="110">
        <f t="shared" si="7"/>
        <v>0.28819444444444442</v>
      </c>
      <c r="T31" s="113">
        <f t="shared" si="8"/>
        <v>6.9166666666666661</v>
      </c>
      <c r="U31" s="427">
        <f t="shared" si="9"/>
        <v>0.71180555555555558</v>
      </c>
      <c r="V31" s="119">
        <f t="shared" si="10"/>
        <v>0</v>
      </c>
      <c r="W31" s="120">
        <f t="shared" si="11"/>
        <v>0.71180555555555558</v>
      </c>
      <c r="X31" s="92"/>
      <c r="Y31" s="155"/>
      <c r="Z31" s="61">
        <f>SUM(($J$13+C31)+($L$13-E16))</f>
        <v>0.45486111111111116</v>
      </c>
      <c r="AB31" s="27"/>
    </row>
    <row r="32" spans="1:28" x14ac:dyDescent="0.2">
      <c r="A32" s="2"/>
      <c r="B32" s="276" t="s">
        <v>135</v>
      </c>
      <c r="C32" s="220">
        <v>0.52777777777777779</v>
      </c>
      <c r="D32" s="188" t="s">
        <v>59</v>
      </c>
      <c r="E32" s="188">
        <v>0.94097222222222221</v>
      </c>
      <c r="F32" s="68">
        <f t="shared" si="6"/>
        <v>0.41319444444444442</v>
      </c>
      <c r="G32" s="67">
        <v>0.59375</v>
      </c>
      <c r="H32" s="67" t="s">
        <v>59</v>
      </c>
      <c r="I32" s="69">
        <v>0.66319444444444442</v>
      </c>
      <c r="J32" s="70"/>
      <c r="K32" s="70" t="s">
        <v>59</v>
      </c>
      <c r="L32" s="72"/>
      <c r="M32" s="71"/>
      <c r="N32" s="70" t="s">
        <v>59</v>
      </c>
      <c r="O32" s="199"/>
      <c r="P32" s="71"/>
      <c r="Q32" s="70" t="s">
        <v>59</v>
      </c>
      <c r="R32" s="104"/>
      <c r="S32" s="111">
        <f t="shared" si="7"/>
        <v>0.34375</v>
      </c>
      <c r="T32" s="112">
        <f t="shared" si="8"/>
        <v>8.25</v>
      </c>
      <c r="U32" s="88">
        <f t="shared" si="9"/>
        <v>0.58680555555555558</v>
      </c>
      <c r="V32" s="121">
        <f t="shared" si="10"/>
        <v>6.944444444444442E-2</v>
      </c>
      <c r="W32" s="122">
        <f t="shared" si="11"/>
        <v>0.65625</v>
      </c>
      <c r="X32" s="92"/>
      <c r="Y32" s="155"/>
      <c r="Z32" s="62">
        <f>SUM(($J$13+C32)+($L$13-E26))</f>
        <v>1.5277777777777777</v>
      </c>
      <c r="AB32" s="27"/>
    </row>
    <row r="33" spans="1:28" x14ac:dyDescent="0.2">
      <c r="A33" s="2"/>
      <c r="B33" s="204" t="s">
        <v>93</v>
      </c>
      <c r="C33" s="45">
        <v>0.2951388888888889</v>
      </c>
      <c r="D33" s="152" t="s">
        <v>59</v>
      </c>
      <c r="E33" s="152">
        <v>0.74652777777777779</v>
      </c>
      <c r="F33" s="40">
        <f t="shared" si="6"/>
        <v>0.4513888888888889</v>
      </c>
      <c r="G33" s="152"/>
      <c r="H33" s="152" t="s">
        <v>59</v>
      </c>
      <c r="I33" s="153"/>
      <c r="J33" s="28"/>
      <c r="K33" s="154" t="s">
        <v>59</v>
      </c>
      <c r="L33" s="90"/>
      <c r="M33" s="158"/>
      <c r="N33" s="154" t="s">
        <v>59</v>
      </c>
      <c r="O33" s="28"/>
      <c r="P33" s="24"/>
      <c r="Q33" s="154" t="s">
        <v>59</v>
      </c>
      <c r="R33" s="94"/>
      <c r="S33" s="108">
        <f t="shared" si="7"/>
        <v>0.4513888888888889</v>
      </c>
      <c r="T33" s="109">
        <f t="shared" si="8"/>
        <v>10.833333333333334</v>
      </c>
      <c r="U33" s="78">
        <f t="shared" si="9"/>
        <v>0.54861111111111116</v>
      </c>
      <c r="V33" s="100">
        <f t="shared" si="10"/>
        <v>0</v>
      </c>
      <c r="W33" s="101">
        <f t="shared" si="11"/>
        <v>0.54861111111111116</v>
      </c>
      <c r="X33" s="92"/>
      <c r="Y33" s="155"/>
      <c r="Z33" s="26">
        <f>SUM(($J$13+C33)+($L$13-E32))</f>
        <v>0.35416666666666669</v>
      </c>
      <c r="AB33" s="27"/>
    </row>
    <row r="34" spans="1:28" ht="13.5" thickBot="1" x14ac:dyDescent="0.25">
      <c r="A34" s="2"/>
      <c r="B34" s="275" t="s">
        <v>111</v>
      </c>
      <c r="C34" s="431">
        <v>0.22222222222222221</v>
      </c>
      <c r="D34" s="422" t="s">
        <v>59</v>
      </c>
      <c r="E34" s="422">
        <v>0.52430555555555558</v>
      </c>
      <c r="F34" s="208">
        <f t="shared" si="6"/>
        <v>0.30208333333333337</v>
      </c>
      <c r="G34" s="206"/>
      <c r="H34" s="206" t="s">
        <v>59</v>
      </c>
      <c r="I34" s="209"/>
      <c r="J34" s="210"/>
      <c r="K34" s="210" t="s">
        <v>59</v>
      </c>
      <c r="L34" s="211"/>
      <c r="M34" s="212"/>
      <c r="N34" s="210" t="s">
        <v>59</v>
      </c>
      <c r="O34" s="246"/>
      <c r="P34" s="212"/>
      <c r="Q34" s="210" t="s">
        <v>59</v>
      </c>
      <c r="R34" s="103"/>
      <c r="S34" s="110">
        <f t="shared" si="7"/>
        <v>0.30208333333333337</v>
      </c>
      <c r="T34" s="113">
        <f t="shared" si="8"/>
        <v>7.2500000000000009</v>
      </c>
      <c r="U34" s="427">
        <f t="shared" si="9"/>
        <v>0.69791666666666663</v>
      </c>
      <c r="V34" s="119">
        <f t="shared" si="10"/>
        <v>0</v>
      </c>
      <c r="W34" s="120">
        <f t="shared" si="11"/>
        <v>0.69791666666666663</v>
      </c>
      <c r="X34" s="92"/>
      <c r="Y34" s="155"/>
      <c r="Z34" s="61">
        <f>SUM(($J$13+C34)+($L$13-E23))</f>
        <v>0.36458333333333337</v>
      </c>
      <c r="AB34" s="27"/>
    </row>
    <row r="35" spans="1:28" x14ac:dyDescent="0.2">
      <c r="A35" s="2"/>
      <c r="B35" s="276" t="s">
        <v>111</v>
      </c>
      <c r="C35" s="220">
        <v>0.52777777777777779</v>
      </c>
      <c r="D35" s="188" t="s">
        <v>59</v>
      </c>
      <c r="E35" s="188">
        <v>0.94097222222222221</v>
      </c>
      <c r="F35" s="68">
        <f t="shared" si="6"/>
        <v>0.41319444444444442</v>
      </c>
      <c r="G35" s="67">
        <v>0.59375</v>
      </c>
      <c r="H35" s="67" t="s">
        <v>59</v>
      </c>
      <c r="I35" s="69">
        <v>0.66319444444444442</v>
      </c>
      <c r="J35" s="70"/>
      <c r="K35" s="70" t="s">
        <v>59</v>
      </c>
      <c r="L35" s="72"/>
      <c r="M35" s="71"/>
      <c r="N35" s="70" t="s">
        <v>59</v>
      </c>
      <c r="O35" s="199"/>
      <c r="P35" s="71"/>
      <c r="Q35" s="70" t="s">
        <v>59</v>
      </c>
      <c r="R35" s="104"/>
      <c r="S35" s="111">
        <f t="shared" si="7"/>
        <v>0.34375</v>
      </c>
      <c r="T35" s="112">
        <f t="shared" si="8"/>
        <v>8.25</v>
      </c>
      <c r="U35" s="88">
        <f t="shared" si="9"/>
        <v>0.58680555555555558</v>
      </c>
      <c r="V35" s="121">
        <f t="shared" si="10"/>
        <v>6.944444444444442E-2</v>
      </c>
      <c r="W35" s="122">
        <f t="shared" si="11"/>
        <v>0.65625</v>
      </c>
      <c r="X35" s="92"/>
      <c r="Y35" s="155"/>
      <c r="Z35" s="62">
        <f>SUM(($J$13+C35)+($L$13-E24))</f>
        <v>1.5277777777777777</v>
      </c>
      <c r="AB35" s="27"/>
    </row>
    <row r="36" spans="1:28" ht="13.5" thickBot="1" x14ac:dyDescent="0.25">
      <c r="A36" s="2"/>
      <c r="B36" s="275" t="s">
        <v>112</v>
      </c>
      <c r="C36" s="431">
        <v>0.22222222222222221</v>
      </c>
      <c r="D36" s="422" t="s">
        <v>59</v>
      </c>
      <c r="E36" s="422">
        <v>0.52430555555555558</v>
      </c>
      <c r="F36" s="208">
        <f t="shared" si="6"/>
        <v>0.30208333333333337</v>
      </c>
      <c r="G36" s="206"/>
      <c r="H36" s="206" t="s">
        <v>59</v>
      </c>
      <c r="I36" s="209"/>
      <c r="J36" s="210"/>
      <c r="K36" s="210" t="s">
        <v>59</v>
      </c>
      <c r="L36" s="211"/>
      <c r="M36" s="212"/>
      <c r="N36" s="210" t="s">
        <v>59</v>
      </c>
      <c r="O36" s="246"/>
      <c r="P36" s="212"/>
      <c r="Q36" s="210" t="s">
        <v>59</v>
      </c>
      <c r="R36" s="103"/>
      <c r="S36" s="110">
        <f t="shared" si="7"/>
        <v>0.30208333333333337</v>
      </c>
      <c r="T36" s="113">
        <f t="shared" si="8"/>
        <v>7.2500000000000009</v>
      </c>
      <c r="U36" s="427">
        <f t="shared" si="9"/>
        <v>0.69791666666666663</v>
      </c>
      <c r="V36" s="119">
        <f t="shared" si="10"/>
        <v>0</v>
      </c>
      <c r="W36" s="120">
        <f t="shared" si="11"/>
        <v>0.69791666666666663</v>
      </c>
      <c r="X36" s="92"/>
      <c r="Y36" s="155"/>
      <c r="Z36" s="61">
        <f>SUM(($J$13+C36)+($L$13-E23))</f>
        <v>0.36458333333333337</v>
      </c>
      <c r="AB36" s="27"/>
    </row>
    <row r="37" spans="1:28" x14ac:dyDescent="0.2">
      <c r="A37" s="2"/>
      <c r="B37" s="276" t="s">
        <v>112</v>
      </c>
      <c r="C37" s="220">
        <v>0.52777777777777779</v>
      </c>
      <c r="D37" s="188" t="s">
        <v>59</v>
      </c>
      <c r="E37" s="188">
        <v>0.94097222222222221</v>
      </c>
      <c r="F37" s="68">
        <f t="shared" si="6"/>
        <v>0.41319444444444442</v>
      </c>
      <c r="G37" s="67">
        <v>0.59375</v>
      </c>
      <c r="H37" s="67" t="s">
        <v>59</v>
      </c>
      <c r="I37" s="69">
        <v>0.66319444444444442</v>
      </c>
      <c r="J37" s="70"/>
      <c r="K37" s="70" t="s">
        <v>59</v>
      </c>
      <c r="L37" s="72"/>
      <c r="M37" s="71"/>
      <c r="N37" s="70" t="s">
        <v>59</v>
      </c>
      <c r="O37" s="199"/>
      <c r="P37" s="71"/>
      <c r="Q37" s="70" t="s">
        <v>59</v>
      </c>
      <c r="R37" s="104"/>
      <c r="S37" s="111">
        <f t="shared" si="7"/>
        <v>0.34375</v>
      </c>
      <c r="T37" s="112">
        <f t="shared" si="8"/>
        <v>8.25</v>
      </c>
      <c r="U37" s="88">
        <f t="shared" si="9"/>
        <v>0.58680555555555558</v>
      </c>
      <c r="V37" s="121">
        <f t="shared" si="10"/>
        <v>6.944444444444442E-2</v>
      </c>
      <c r="W37" s="122">
        <f t="shared" si="11"/>
        <v>0.65625</v>
      </c>
      <c r="X37" s="92"/>
      <c r="Y37" s="155"/>
      <c r="Z37" s="62">
        <f>SUM(($J$13+C37)+($L$13-E26))</f>
        <v>1.5277777777777777</v>
      </c>
      <c r="AB37" s="27"/>
    </row>
  </sheetData>
  <phoneticPr fontId="11" type="noConversion"/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33C4-DDE7-4C12-9308-AACE53471C9D}">
  <sheetPr>
    <pageSetUpPr fitToPage="1"/>
  </sheetPr>
  <dimension ref="A1:AB54"/>
  <sheetViews>
    <sheetView topLeftCell="A15" zoomScaleNormal="100" zoomScaleSheetLayoutView="85" workbookViewId="0">
      <selection activeCell="W35" sqref="W35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215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216</v>
      </c>
      <c r="P5" s="3"/>
      <c r="Q5" s="2"/>
      <c r="R5" s="63" t="s">
        <v>25</v>
      </c>
      <c r="S5" s="64"/>
      <c r="T5" s="76" t="s">
        <v>217</v>
      </c>
      <c r="U5" s="2"/>
      <c r="V5" s="63" t="s">
        <v>27</v>
      </c>
      <c r="W5" s="64"/>
      <c r="X5" s="65"/>
      <c r="Y5" s="60"/>
      <c r="Z5" s="76" t="s">
        <v>218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219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ht="13.5" thickBot="1" x14ac:dyDescent="0.25">
      <c r="A16" s="2"/>
      <c r="B16" s="442" t="s">
        <v>58</v>
      </c>
      <c r="C16" s="421">
        <v>0.25694444444444442</v>
      </c>
      <c r="D16" s="422" t="s">
        <v>59</v>
      </c>
      <c r="E16" s="423">
        <v>0.52430555555555558</v>
      </c>
      <c r="F16" s="424">
        <f t="shared" ref="F16:F23" si="0">(E16-C16)</f>
        <v>0.26736111111111116</v>
      </c>
      <c r="G16" s="422"/>
      <c r="H16" s="422" t="s">
        <v>59</v>
      </c>
      <c r="I16" s="425"/>
      <c r="J16" s="426"/>
      <c r="K16" s="426" t="s">
        <v>59</v>
      </c>
      <c r="L16" s="87"/>
      <c r="M16" s="86"/>
      <c r="N16" s="426" t="s">
        <v>59</v>
      </c>
      <c r="O16" s="426"/>
      <c r="P16" s="428"/>
      <c r="Q16" s="426" t="s">
        <v>59</v>
      </c>
      <c r="R16" s="103"/>
      <c r="S16" s="110">
        <f t="shared" ref="S16:S23" si="1">(F16-((I16-G16)))</f>
        <v>0.26736111111111116</v>
      </c>
      <c r="T16" s="113">
        <f t="shared" ref="T16:T23" si="2">(F16-((I16-G16)+(L16-J16)+(O16-M16)+(R16-P16)))*24</f>
        <v>6.4166666666666679</v>
      </c>
      <c r="U16" s="427">
        <f t="shared" ref="U16:U23" si="3">(($J$13+C16)+($L$13-E16))</f>
        <v>0.73263888888888884</v>
      </c>
      <c r="V16" s="119">
        <f t="shared" ref="V16:V23" si="4">(I16-G16)</f>
        <v>0</v>
      </c>
      <c r="W16" s="120">
        <f t="shared" ref="W16:W23" si="5">(V16+U16)</f>
        <v>0.73263888888888884</v>
      </c>
      <c r="X16" s="92"/>
      <c r="Y16" s="155"/>
      <c r="Z16" s="61">
        <f>SUM(($J$13+C16)+($L$13-E23))</f>
        <v>0.46527777777777779</v>
      </c>
      <c r="AB16" s="27"/>
    </row>
    <row r="17" spans="1:28" x14ac:dyDescent="0.2">
      <c r="A17" s="2"/>
      <c r="B17" s="73" t="s">
        <v>58</v>
      </c>
      <c r="C17" s="66">
        <v>0.62847222222222221</v>
      </c>
      <c r="D17" s="67" t="s">
        <v>59</v>
      </c>
      <c r="E17" s="75">
        <v>0.88194444444444453</v>
      </c>
      <c r="F17" s="68">
        <f t="shared" si="0"/>
        <v>0.25347222222222232</v>
      </c>
      <c r="G17" s="67"/>
      <c r="H17" s="67" t="s">
        <v>59</v>
      </c>
      <c r="I17" s="69"/>
      <c r="J17" s="70"/>
      <c r="K17" s="70" t="s">
        <v>59</v>
      </c>
      <c r="L17" s="72"/>
      <c r="M17" s="71"/>
      <c r="N17" s="70" t="s">
        <v>59</v>
      </c>
      <c r="O17" s="70"/>
      <c r="P17" s="71"/>
      <c r="Q17" s="70" t="s">
        <v>59</v>
      </c>
      <c r="R17" s="104"/>
      <c r="S17" s="111">
        <f t="shared" si="1"/>
        <v>0.25347222222222232</v>
      </c>
      <c r="T17" s="112">
        <f t="shared" si="2"/>
        <v>6.0833333333333357</v>
      </c>
      <c r="U17" s="88">
        <f t="shared" si="3"/>
        <v>0.74652777777777768</v>
      </c>
      <c r="V17" s="121">
        <f t="shared" si="4"/>
        <v>0</v>
      </c>
      <c r="W17" s="122">
        <f t="shared" si="5"/>
        <v>0.74652777777777768</v>
      </c>
      <c r="X17" s="92"/>
      <c r="Y17" s="155"/>
      <c r="Z17" s="62">
        <f>SUM(($J$13+C17)+($L$13-E12))</f>
        <v>1.6284722222222223</v>
      </c>
      <c r="AB17" s="27"/>
    </row>
    <row r="18" spans="1:28" x14ac:dyDescent="0.2">
      <c r="A18" s="2"/>
      <c r="B18" s="137" t="s">
        <v>60</v>
      </c>
      <c r="C18" s="45">
        <v>0.25694444444444442</v>
      </c>
      <c r="D18" s="152" t="s">
        <v>59</v>
      </c>
      <c r="E18" s="155">
        <v>0.88194444444444453</v>
      </c>
      <c r="F18" s="40">
        <f t="shared" si="0"/>
        <v>0.62500000000000011</v>
      </c>
      <c r="G18" s="152">
        <v>0.51388888888888895</v>
      </c>
      <c r="H18" s="152" t="s">
        <v>59</v>
      </c>
      <c r="I18" s="153">
        <v>0.58680555555555558</v>
      </c>
      <c r="J18" s="28">
        <v>0.58680555555555558</v>
      </c>
      <c r="K18" s="154" t="s">
        <v>59</v>
      </c>
      <c r="L18" s="90">
        <v>0.62847222222222221</v>
      </c>
      <c r="M18" s="58"/>
      <c r="N18" s="57" t="s">
        <v>59</v>
      </c>
      <c r="O18" s="57"/>
      <c r="P18" s="58"/>
      <c r="Q18" s="57" t="s">
        <v>59</v>
      </c>
      <c r="R18" s="94"/>
      <c r="S18" s="108">
        <f t="shared" si="1"/>
        <v>0.55208333333333348</v>
      </c>
      <c r="T18" s="109">
        <f t="shared" si="2"/>
        <v>12.250000000000004</v>
      </c>
      <c r="U18" s="78">
        <f t="shared" si="3"/>
        <v>0.37499999999999989</v>
      </c>
      <c r="V18" s="100">
        <f t="shared" si="4"/>
        <v>7.291666666666663E-2</v>
      </c>
      <c r="W18" s="101">
        <f t="shared" si="5"/>
        <v>0.44791666666666652</v>
      </c>
      <c r="X18" s="92"/>
      <c r="Y18" s="155"/>
      <c r="Z18" s="26">
        <f t="shared" ref="Z18:Z23" si="6">SUM(($J$13+C18)+($L$13-E17))</f>
        <v>0.37499999999999989</v>
      </c>
      <c r="AB18" s="27"/>
    </row>
    <row r="19" spans="1:28" x14ac:dyDescent="0.2">
      <c r="A19" s="2"/>
      <c r="B19" s="29" t="s">
        <v>61</v>
      </c>
      <c r="C19" s="45">
        <v>0.25694444444444442</v>
      </c>
      <c r="D19" s="152" t="s">
        <v>59</v>
      </c>
      <c r="E19" s="155">
        <v>0.88194444444444453</v>
      </c>
      <c r="F19" s="40">
        <f t="shared" si="0"/>
        <v>0.62500000000000011</v>
      </c>
      <c r="G19" s="152">
        <v>0.51388888888888895</v>
      </c>
      <c r="H19" s="152" t="s">
        <v>59</v>
      </c>
      <c r="I19" s="153">
        <v>0.58680555555555558</v>
      </c>
      <c r="J19" s="28">
        <v>0.58680555555555558</v>
      </c>
      <c r="K19" s="28" t="s">
        <v>59</v>
      </c>
      <c r="L19" s="90">
        <v>0.62847222222222221</v>
      </c>
      <c r="M19" s="118"/>
      <c r="N19" s="28" t="s">
        <v>59</v>
      </c>
      <c r="O19" s="28"/>
      <c r="P19" s="118"/>
      <c r="Q19" s="28" t="s">
        <v>59</v>
      </c>
      <c r="R19" s="94"/>
      <c r="S19" s="108">
        <f t="shared" si="1"/>
        <v>0.55208333333333348</v>
      </c>
      <c r="T19" s="109">
        <f t="shared" si="2"/>
        <v>12.250000000000004</v>
      </c>
      <c r="U19" s="78">
        <f t="shared" si="3"/>
        <v>0.37499999999999989</v>
      </c>
      <c r="V19" s="100">
        <f t="shared" si="4"/>
        <v>7.291666666666663E-2</v>
      </c>
      <c r="W19" s="101">
        <f t="shared" si="5"/>
        <v>0.44791666666666652</v>
      </c>
      <c r="X19" s="92"/>
      <c r="Y19" s="155"/>
      <c r="Z19" s="26">
        <f t="shared" si="6"/>
        <v>0.37499999999999989</v>
      </c>
      <c r="AB19" s="27"/>
    </row>
    <row r="20" spans="1:28" x14ac:dyDescent="0.2">
      <c r="A20" s="2"/>
      <c r="B20" s="29" t="s">
        <v>62</v>
      </c>
      <c r="C20" s="39">
        <v>0.25694444444444442</v>
      </c>
      <c r="D20" s="152" t="s">
        <v>59</v>
      </c>
      <c r="E20" s="155">
        <v>0.88194444444444453</v>
      </c>
      <c r="F20" s="40">
        <f t="shared" si="0"/>
        <v>0.62500000000000011</v>
      </c>
      <c r="G20" s="152">
        <v>0.51388888888888895</v>
      </c>
      <c r="H20" s="152" t="s">
        <v>59</v>
      </c>
      <c r="I20" s="153">
        <v>0.58680555555555558</v>
      </c>
      <c r="J20" s="28">
        <v>0.58680555555555558</v>
      </c>
      <c r="K20" s="28" t="s">
        <v>59</v>
      </c>
      <c r="L20" s="90">
        <v>0.62847222222222221</v>
      </c>
      <c r="M20" s="118"/>
      <c r="N20" s="28" t="s">
        <v>59</v>
      </c>
      <c r="O20" s="28"/>
      <c r="P20" s="118"/>
      <c r="Q20" s="28" t="s">
        <v>59</v>
      </c>
      <c r="R20" s="94"/>
      <c r="S20" s="108">
        <f t="shared" si="1"/>
        <v>0.55208333333333348</v>
      </c>
      <c r="T20" s="109">
        <f t="shared" si="2"/>
        <v>12.250000000000004</v>
      </c>
      <c r="U20" s="78">
        <f t="shared" si="3"/>
        <v>0.37499999999999989</v>
      </c>
      <c r="V20" s="100">
        <f t="shared" si="4"/>
        <v>7.291666666666663E-2</v>
      </c>
      <c r="W20" s="101">
        <f t="shared" si="5"/>
        <v>0.44791666666666652</v>
      </c>
      <c r="X20" s="92"/>
      <c r="Y20" s="155"/>
      <c r="Z20" s="26">
        <f t="shared" si="6"/>
        <v>0.37499999999999989</v>
      </c>
      <c r="AB20" s="27"/>
    </row>
    <row r="21" spans="1:28" x14ac:dyDescent="0.2">
      <c r="A21" s="2"/>
      <c r="B21" s="29" t="s">
        <v>63</v>
      </c>
      <c r="C21" s="39">
        <v>0.25694444444444442</v>
      </c>
      <c r="D21" s="152" t="s">
        <v>59</v>
      </c>
      <c r="E21" s="155">
        <v>0.92361111111111116</v>
      </c>
      <c r="F21" s="41">
        <f t="shared" si="0"/>
        <v>0.66666666666666674</v>
      </c>
      <c r="G21" s="37">
        <v>0.53472222222222221</v>
      </c>
      <c r="H21" s="37" t="s">
        <v>59</v>
      </c>
      <c r="I21" s="156">
        <v>0.62847222222222221</v>
      </c>
      <c r="J21" s="28"/>
      <c r="K21" s="28" t="s">
        <v>59</v>
      </c>
      <c r="L21" s="90"/>
      <c r="M21" s="118"/>
      <c r="N21" s="28" t="s">
        <v>59</v>
      </c>
      <c r="O21" s="28"/>
      <c r="P21" s="118"/>
      <c r="Q21" s="28" t="s">
        <v>59</v>
      </c>
      <c r="R21" s="94"/>
      <c r="S21" s="108">
        <f t="shared" si="1"/>
        <v>0.57291666666666674</v>
      </c>
      <c r="T21" s="109">
        <f t="shared" si="2"/>
        <v>13.750000000000002</v>
      </c>
      <c r="U21" s="78">
        <f t="shared" si="3"/>
        <v>0.33333333333333326</v>
      </c>
      <c r="V21" s="100">
        <f t="shared" si="4"/>
        <v>9.375E-2</v>
      </c>
      <c r="W21" s="101">
        <f t="shared" si="5"/>
        <v>0.42708333333333326</v>
      </c>
      <c r="X21" s="92"/>
      <c r="Y21" s="155"/>
      <c r="Z21" s="26">
        <f t="shared" si="6"/>
        <v>0.37499999999999989</v>
      </c>
      <c r="AB21" s="27"/>
    </row>
    <row r="22" spans="1:28" x14ac:dyDescent="0.2">
      <c r="A22" s="2"/>
      <c r="B22" s="25" t="s">
        <v>64</v>
      </c>
      <c r="C22" s="39">
        <v>0.3125</v>
      </c>
      <c r="D22" s="152" t="s">
        <v>59</v>
      </c>
      <c r="E22" s="155">
        <v>0.77430555555555547</v>
      </c>
      <c r="F22" s="40">
        <f t="shared" si="0"/>
        <v>0.46180555555555547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4"/>
      <c r="P22" s="24"/>
      <c r="Q22" s="154" t="s">
        <v>59</v>
      </c>
      <c r="R22" s="94"/>
      <c r="S22" s="108">
        <f t="shared" si="1"/>
        <v>0.46180555555555547</v>
      </c>
      <c r="T22" s="109">
        <f t="shared" si="2"/>
        <v>11.083333333333332</v>
      </c>
      <c r="U22" s="78">
        <f t="shared" si="3"/>
        <v>0.53819444444444453</v>
      </c>
      <c r="V22" s="100">
        <f t="shared" si="4"/>
        <v>0</v>
      </c>
      <c r="W22" s="101">
        <f t="shared" si="5"/>
        <v>0.53819444444444453</v>
      </c>
      <c r="X22" s="92"/>
      <c r="Y22" s="155"/>
      <c r="Z22" s="26">
        <f t="shared" si="6"/>
        <v>0.38888888888888884</v>
      </c>
      <c r="AB22" s="27"/>
    </row>
    <row r="23" spans="1:28" ht="13.5" thickBot="1" x14ac:dyDescent="0.25">
      <c r="A23" s="2"/>
      <c r="B23" s="29" t="s">
        <v>65</v>
      </c>
      <c r="C23" s="39">
        <v>0.28472222222222221</v>
      </c>
      <c r="D23" s="152" t="s">
        <v>59</v>
      </c>
      <c r="E23" s="155">
        <v>0.79166666666666663</v>
      </c>
      <c r="F23" s="40">
        <f t="shared" si="0"/>
        <v>0.50694444444444442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28"/>
      <c r="P23" s="118"/>
      <c r="Q23" s="28" t="s">
        <v>59</v>
      </c>
      <c r="R23" s="93"/>
      <c r="S23" s="108">
        <f t="shared" si="1"/>
        <v>0.50694444444444442</v>
      </c>
      <c r="T23" s="109">
        <f t="shared" si="2"/>
        <v>12.166666666666666</v>
      </c>
      <c r="U23" s="78">
        <f t="shared" si="3"/>
        <v>0.49305555555555558</v>
      </c>
      <c r="V23" s="100">
        <f t="shared" si="4"/>
        <v>0</v>
      </c>
      <c r="W23" s="101">
        <f t="shared" si="5"/>
        <v>0.49305555555555558</v>
      </c>
      <c r="X23" s="92"/>
      <c r="Y23" s="3"/>
      <c r="Z23" s="32">
        <f t="shared" si="6"/>
        <v>0.51041666666666674</v>
      </c>
      <c r="AB23" s="27"/>
    </row>
    <row r="24" spans="1:28" ht="13.5" thickBot="1" x14ac:dyDescent="0.25">
      <c r="A24" s="2"/>
      <c r="B24" s="2"/>
      <c r="C24" s="12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SUM(S16,S18:S23)*24</f>
        <v>83.166666666666686</v>
      </c>
      <c r="T24" s="107">
        <f>SUM(T16,T18:T23)</f>
        <v>80.166666666666686</v>
      </c>
      <c r="U24" s="3"/>
      <c r="V24" s="2"/>
      <c r="W24" s="30">
        <f>SUM(W16,W18:W23)*24</f>
        <v>84.833333333333314</v>
      </c>
      <c r="X24" s="31"/>
      <c r="Y24" s="31"/>
      <c r="Z24" s="33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U25" s="3"/>
      <c r="V25" s="2"/>
      <c r="W25" s="2"/>
      <c r="X25" s="2"/>
      <c r="Y25" s="2"/>
      <c r="Z25" s="2"/>
    </row>
    <row r="26" spans="1:28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T26" s="79"/>
      <c r="U26" s="79"/>
      <c r="V26" s="79"/>
    </row>
    <row r="27" spans="1:28" x14ac:dyDescent="0.2">
      <c r="A27" s="2"/>
      <c r="B27" s="162" t="s">
        <v>103</v>
      </c>
      <c r="C27" s="176">
        <v>0.3888888888888889</v>
      </c>
      <c r="D27" s="163" t="s">
        <v>59</v>
      </c>
      <c r="E27" s="164">
        <v>0.81944444444444442</v>
      </c>
      <c r="F27" s="165">
        <f t="shared" ref="F27:F31" si="7">(E27-C27)</f>
        <v>0.43055555555555552</v>
      </c>
      <c r="G27" s="163"/>
      <c r="H27" s="163" t="s">
        <v>59</v>
      </c>
      <c r="I27" s="166"/>
      <c r="J27" s="167"/>
      <c r="K27" s="167" t="s">
        <v>59</v>
      </c>
      <c r="L27" s="168"/>
      <c r="M27" s="169"/>
      <c r="N27" s="167" t="s">
        <v>59</v>
      </c>
      <c r="O27" s="167"/>
      <c r="P27" s="118"/>
      <c r="Q27" s="28" t="s">
        <v>59</v>
      </c>
      <c r="R27" s="94"/>
      <c r="S27" s="108">
        <f t="shared" ref="S27:S31" si="8">(F27-((I27-G27)))</f>
        <v>0.43055555555555552</v>
      </c>
      <c r="T27" s="170">
        <f t="shared" ref="T27:T31" si="9">(F27-((I27-G27)+(L27-J27)+(O27-M27)+(R27-P27)))*24</f>
        <v>10.333333333333332</v>
      </c>
      <c r="U27" s="171">
        <f t="shared" ref="U27:U31" si="10">(($J$13+C27)+($L$13-E27))</f>
        <v>0.56944444444444442</v>
      </c>
      <c r="V27" s="100">
        <f t="shared" ref="V27:V31" si="11">(I27-G27)</f>
        <v>0</v>
      </c>
      <c r="W27" s="101">
        <f t="shared" ref="W27:W31" si="12">(V27+U27)</f>
        <v>0.56944444444444442</v>
      </c>
      <c r="X27" s="92"/>
      <c r="Y27" s="155"/>
      <c r="Z27" s="26">
        <v>0.44444444444444442</v>
      </c>
      <c r="AB27" s="27"/>
    </row>
    <row r="28" spans="1:28" x14ac:dyDescent="0.2">
      <c r="A28" s="2"/>
      <c r="B28" s="80" t="s">
        <v>78</v>
      </c>
      <c r="C28" s="159">
        <v>0.3125</v>
      </c>
      <c r="D28" s="54" t="s">
        <v>59</v>
      </c>
      <c r="E28" s="54">
        <v>0.67013888888888884</v>
      </c>
      <c r="F28" s="55">
        <f t="shared" si="7"/>
        <v>0.35763888888888884</v>
      </c>
      <c r="G28" s="54"/>
      <c r="H28" s="54" t="s">
        <v>59</v>
      </c>
      <c r="I28" s="56"/>
      <c r="J28" s="57"/>
      <c r="K28" s="57" t="s">
        <v>59</v>
      </c>
      <c r="L28" s="59"/>
      <c r="M28" s="58"/>
      <c r="N28" s="57" t="s">
        <v>59</v>
      </c>
      <c r="O28" s="57"/>
      <c r="P28" s="58"/>
      <c r="Q28" s="57" t="s">
        <v>59</v>
      </c>
      <c r="R28" s="94"/>
      <c r="S28" s="108">
        <f t="shared" si="8"/>
        <v>0.35763888888888884</v>
      </c>
      <c r="T28" s="115">
        <f t="shared" si="9"/>
        <v>8.5833333333333321</v>
      </c>
      <c r="U28" s="83">
        <f t="shared" si="10"/>
        <v>0.64236111111111116</v>
      </c>
      <c r="V28" s="100">
        <f t="shared" si="11"/>
        <v>0</v>
      </c>
      <c r="W28" s="101">
        <f t="shared" si="12"/>
        <v>0.64236111111111116</v>
      </c>
      <c r="X28" s="92"/>
      <c r="Y28" s="155"/>
      <c r="Z28" s="26">
        <f>SUM(($J$13+C28)+($L$13-E21))</f>
        <v>0.38888888888888884</v>
      </c>
      <c r="AB28" s="27"/>
    </row>
    <row r="29" spans="1:28" x14ac:dyDescent="0.2">
      <c r="A29" s="2"/>
      <c r="B29" s="21" t="s">
        <v>79</v>
      </c>
      <c r="C29" s="39">
        <v>0.36805555555555558</v>
      </c>
      <c r="D29" s="152" t="s">
        <v>59</v>
      </c>
      <c r="E29" s="152">
        <v>0.79166666666666663</v>
      </c>
      <c r="F29" s="40">
        <f t="shared" si="7"/>
        <v>0.42361111111111105</v>
      </c>
      <c r="G29" s="152"/>
      <c r="H29" s="152" t="s">
        <v>59</v>
      </c>
      <c r="I29" s="153"/>
      <c r="J29" s="28"/>
      <c r="K29" s="28" t="s">
        <v>59</v>
      </c>
      <c r="L29" s="90"/>
      <c r="M29" s="118"/>
      <c r="N29" s="28" t="s">
        <v>59</v>
      </c>
      <c r="O29" s="28"/>
      <c r="P29" s="118"/>
      <c r="Q29" s="28" t="s">
        <v>59</v>
      </c>
      <c r="R29" s="94"/>
      <c r="S29" s="108">
        <f t="shared" si="8"/>
        <v>0.42361111111111105</v>
      </c>
      <c r="T29" s="109">
        <f t="shared" si="9"/>
        <v>10.166666666666664</v>
      </c>
      <c r="U29" s="78">
        <f t="shared" si="10"/>
        <v>0.57638888888888895</v>
      </c>
      <c r="V29" s="100">
        <f t="shared" si="11"/>
        <v>0</v>
      </c>
      <c r="W29" s="101">
        <f t="shared" si="12"/>
        <v>0.57638888888888895</v>
      </c>
      <c r="X29" s="92"/>
      <c r="Y29" s="155"/>
      <c r="Z29" s="26">
        <f>SUM(($J$13+C29)+($L$13-E28))</f>
        <v>0.69791666666666674</v>
      </c>
      <c r="AB29" s="27"/>
    </row>
    <row r="30" spans="1:28" x14ac:dyDescent="0.2">
      <c r="A30" s="2"/>
      <c r="B30" s="21" t="s">
        <v>93</v>
      </c>
      <c r="C30" s="39">
        <v>0.3125</v>
      </c>
      <c r="D30" s="152" t="s">
        <v>59</v>
      </c>
      <c r="E30" s="152">
        <v>0.70833333333333337</v>
      </c>
      <c r="F30" s="40">
        <f t="shared" si="7"/>
        <v>0.39583333333333337</v>
      </c>
      <c r="G30" s="152"/>
      <c r="H30" s="152" t="s">
        <v>59</v>
      </c>
      <c r="I30" s="153"/>
      <c r="J30" s="28"/>
      <c r="K30" s="28" t="s">
        <v>59</v>
      </c>
      <c r="L30" s="90"/>
      <c r="M30" s="118"/>
      <c r="N30" s="28" t="s">
        <v>59</v>
      </c>
      <c r="O30" s="28"/>
      <c r="P30" s="118"/>
      <c r="Q30" s="28" t="s">
        <v>59</v>
      </c>
      <c r="R30" s="94"/>
      <c r="S30" s="108">
        <f t="shared" si="8"/>
        <v>0.39583333333333337</v>
      </c>
      <c r="T30" s="109">
        <f t="shared" si="9"/>
        <v>9.5</v>
      </c>
      <c r="U30" s="78">
        <f t="shared" si="10"/>
        <v>0.60416666666666663</v>
      </c>
      <c r="V30" s="100">
        <f t="shared" si="11"/>
        <v>0</v>
      </c>
      <c r="W30" s="101">
        <f t="shared" si="12"/>
        <v>0.60416666666666663</v>
      </c>
      <c r="X30" s="92"/>
      <c r="Y30" s="155"/>
      <c r="Z30" s="26">
        <f>SUM(($J$13+C30)+($L$13-E21))</f>
        <v>0.38888888888888884</v>
      </c>
      <c r="AB30" s="27"/>
    </row>
    <row r="31" spans="1:28" x14ac:dyDescent="0.2">
      <c r="A31" s="2"/>
      <c r="B31" s="21" t="s">
        <v>94</v>
      </c>
      <c r="C31" s="39">
        <v>0.36805555555555558</v>
      </c>
      <c r="D31" s="152" t="s">
        <v>59</v>
      </c>
      <c r="E31" s="152">
        <v>0.79166666666666663</v>
      </c>
      <c r="F31" s="41">
        <f t="shared" si="7"/>
        <v>0.42361111111111105</v>
      </c>
      <c r="G31" s="37"/>
      <c r="H31" s="37" t="s">
        <v>59</v>
      </c>
      <c r="I31" s="156"/>
      <c r="J31" s="28"/>
      <c r="K31" s="28" t="s">
        <v>59</v>
      </c>
      <c r="L31" s="90"/>
      <c r="M31" s="118"/>
      <c r="N31" s="28" t="s">
        <v>59</v>
      </c>
      <c r="O31" s="28"/>
      <c r="P31" s="118"/>
      <c r="Q31" s="28" t="s">
        <v>59</v>
      </c>
      <c r="R31" s="94"/>
      <c r="S31" s="108">
        <f t="shared" si="8"/>
        <v>0.42361111111111105</v>
      </c>
      <c r="T31" s="109">
        <f t="shared" si="9"/>
        <v>10.166666666666664</v>
      </c>
      <c r="U31" s="78">
        <f t="shared" si="10"/>
        <v>0.57638888888888895</v>
      </c>
      <c r="V31" s="100">
        <f t="shared" si="11"/>
        <v>0</v>
      </c>
      <c r="W31" s="101">
        <f t="shared" si="12"/>
        <v>0.57638888888888895</v>
      </c>
      <c r="X31" s="92"/>
      <c r="Y31" s="155"/>
      <c r="Z31" s="26">
        <f>SUM(($J$13+C31)+($L$13-E30))</f>
        <v>0.65972222222222221</v>
      </c>
      <c r="AB31" s="27"/>
    </row>
    <row r="35" spans="1:28" ht="13.5" thickBot="1" x14ac:dyDescent="0.25">
      <c r="A35" s="2"/>
      <c r="B35" s="2"/>
      <c r="C35" s="47" t="s">
        <v>220</v>
      </c>
      <c r="D35" s="2"/>
      <c r="E35" s="2"/>
      <c r="F35" s="2"/>
      <c r="G35" s="2"/>
      <c r="H35" s="2"/>
      <c r="I35" s="2"/>
      <c r="J35" s="2"/>
      <c r="K35" s="2"/>
      <c r="L35" s="2"/>
      <c r="M35" s="1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8" hidden="1" x14ac:dyDescent="0.2">
      <c r="A36" s="2"/>
      <c r="B36" s="2"/>
      <c r="C36" s="2"/>
      <c r="D36" s="2"/>
      <c r="E36" s="2"/>
      <c r="F36" s="2"/>
      <c r="G36" s="2"/>
      <c r="H36" s="2"/>
      <c r="I36" s="2"/>
      <c r="J36" s="18">
        <v>0</v>
      </c>
      <c r="K36" s="2"/>
      <c r="L36" s="18">
        <v>1</v>
      </c>
      <c r="M36" s="18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8" x14ac:dyDescent="0.2">
      <c r="A37" s="2"/>
      <c r="B37" s="48"/>
      <c r="C37" s="148"/>
      <c r="D37" s="49"/>
      <c r="E37" s="19" t="s">
        <v>40</v>
      </c>
      <c r="F37" s="146"/>
      <c r="G37" s="34"/>
      <c r="H37" s="35" t="s">
        <v>41</v>
      </c>
      <c r="I37" s="146"/>
      <c r="J37" s="20"/>
      <c r="K37" s="20" t="s">
        <v>42</v>
      </c>
      <c r="L37" s="116"/>
      <c r="M37" s="117"/>
      <c r="N37" s="20" t="s">
        <v>42</v>
      </c>
      <c r="O37" s="20"/>
      <c r="P37" s="117"/>
      <c r="Q37" s="20" t="s">
        <v>43</v>
      </c>
      <c r="R37" s="20"/>
      <c r="S37" s="21" t="s">
        <v>44</v>
      </c>
      <c r="T37" s="147" t="s">
        <v>45</v>
      </c>
      <c r="U37" s="148"/>
      <c r="V37" s="19" t="s">
        <v>46</v>
      </c>
      <c r="W37" s="147"/>
      <c r="X37" s="5"/>
      <c r="Y37" s="5"/>
      <c r="Z37" s="44" t="s">
        <v>47</v>
      </c>
      <c r="AB37" s="42" t="s">
        <v>33</v>
      </c>
    </row>
    <row r="38" spans="1:28" ht="13.5" thickBot="1" x14ac:dyDescent="0.25">
      <c r="A38" s="2"/>
      <c r="B38" s="50" t="s">
        <v>48</v>
      </c>
      <c r="C38" s="279"/>
      <c r="D38" s="51" t="s">
        <v>49</v>
      </c>
      <c r="E38" s="52"/>
      <c r="F38" s="38" t="s">
        <v>50</v>
      </c>
      <c r="G38" s="36" t="s">
        <v>51</v>
      </c>
      <c r="H38" s="36"/>
      <c r="I38" s="149" t="s">
        <v>51</v>
      </c>
      <c r="J38" s="150" t="s">
        <v>51</v>
      </c>
      <c r="K38" s="23"/>
      <c r="L38" s="23" t="s">
        <v>51</v>
      </c>
      <c r="M38" s="150" t="s">
        <v>51</v>
      </c>
      <c r="N38" s="23"/>
      <c r="O38" s="23" t="s">
        <v>51</v>
      </c>
      <c r="P38" s="150" t="s">
        <v>51</v>
      </c>
      <c r="Q38" s="23"/>
      <c r="R38" s="96" t="s">
        <v>51</v>
      </c>
      <c r="S38" s="97" t="s">
        <v>52</v>
      </c>
      <c r="T38" s="22" t="s">
        <v>53</v>
      </c>
      <c r="U38" s="22" t="s">
        <v>54</v>
      </c>
      <c r="V38" s="98" t="s">
        <v>55</v>
      </c>
      <c r="W38" s="99" t="s">
        <v>56</v>
      </c>
      <c r="X38" s="102"/>
      <c r="Y38" s="151"/>
      <c r="Z38" s="420" t="s">
        <v>57</v>
      </c>
      <c r="AB38" s="43"/>
    </row>
    <row r="39" spans="1:28" x14ac:dyDescent="0.2">
      <c r="A39" s="2"/>
      <c r="B39" s="442" t="s">
        <v>58</v>
      </c>
      <c r="C39" s="421">
        <v>0.25694444444444442</v>
      </c>
      <c r="D39" s="422" t="s">
        <v>59</v>
      </c>
      <c r="E39" s="423">
        <v>0.52430555555555558</v>
      </c>
      <c r="F39" s="424">
        <f t="shared" ref="F39:F46" si="13">(E39-C39)</f>
        <v>0.26736111111111116</v>
      </c>
      <c r="G39" s="422"/>
      <c r="H39" s="422" t="s">
        <v>59</v>
      </c>
      <c r="I39" s="425"/>
      <c r="J39" s="426"/>
      <c r="K39" s="426" t="s">
        <v>59</v>
      </c>
      <c r="L39" s="87"/>
      <c r="M39" s="86"/>
      <c r="N39" s="426" t="s">
        <v>59</v>
      </c>
      <c r="O39" s="426"/>
      <c r="P39" s="428"/>
      <c r="Q39" s="426" t="s">
        <v>59</v>
      </c>
      <c r="R39" s="103"/>
      <c r="S39" s="110">
        <f t="shared" ref="S39:S46" si="14">(F39-((I39-G39)))</f>
        <v>0.26736111111111116</v>
      </c>
      <c r="T39" s="113">
        <f t="shared" ref="T39:T46" si="15">(F39-((I39-G39)+(L39-J39)+(O39-M39)+(R39-P39)))*24</f>
        <v>6.4166666666666679</v>
      </c>
      <c r="U39" s="427">
        <f t="shared" ref="U39:U46" si="16">(($J$13+C39)+($L$13-E39))</f>
        <v>0.73263888888888884</v>
      </c>
      <c r="V39" s="119">
        <f t="shared" ref="V39:V46" si="17">(I39-G39)</f>
        <v>0</v>
      </c>
      <c r="W39" s="120">
        <f t="shared" ref="W39:W46" si="18">(V39+U39)</f>
        <v>0.73263888888888884</v>
      </c>
      <c r="X39" s="92"/>
      <c r="Y39" s="155"/>
      <c r="Z39" s="61">
        <f>SUM(($J$13+C39)+($L$13-E46))</f>
        <v>0.46527777777777779</v>
      </c>
      <c r="AB39" s="27"/>
    </row>
    <row r="40" spans="1:28" x14ac:dyDescent="0.2">
      <c r="A40" s="2"/>
      <c r="B40" s="73" t="s">
        <v>58</v>
      </c>
      <c r="C40" s="66">
        <v>0.62847222222222221</v>
      </c>
      <c r="D40" s="67" t="s">
        <v>59</v>
      </c>
      <c r="E40" s="75">
        <v>0.88194444444444453</v>
      </c>
      <c r="F40" s="68">
        <f t="shared" si="13"/>
        <v>0.25347222222222232</v>
      </c>
      <c r="G40" s="67"/>
      <c r="H40" s="67" t="s">
        <v>59</v>
      </c>
      <c r="I40" s="69"/>
      <c r="J40" s="70"/>
      <c r="K40" s="70" t="s">
        <v>59</v>
      </c>
      <c r="L40" s="72"/>
      <c r="M40" s="71"/>
      <c r="N40" s="70" t="s">
        <v>59</v>
      </c>
      <c r="O40" s="70"/>
      <c r="P40" s="71"/>
      <c r="Q40" s="70" t="s">
        <v>59</v>
      </c>
      <c r="R40" s="104"/>
      <c r="S40" s="111">
        <f t="shared" si="14"/>
        <v>0.25347222222222232</v>
      </c>
      <c r="T40" s="112">
        <f t="shared" si="15"/>
        <v>6.0833333333333357</v>
      </c>
      <c r="U40" s="88">
        <f t="shared" si="16"/>
        <v>0.74652777777777768</v>
      </c>
      <c r="V40" s="121">
        <f t="shared" si="17"/>
        <v>0</v>
      </c>
      <c r="W40" s="122">
        <f t="shared" si="18"/>
        <v>0.74652777777777768</v>
      </c>
      <c r="X40" s="92"/>
      <c r="Y40" s="155"/>
      <c r="Z40" s="62">
        <f>SUM(($J$13+C40)+($L$13-E35))</f>
        <v>1.6284722222222223</v>
      </c>
      <c r="AB40" s="27"/>
    </row>
    <row r="41" spans="1:28" x14ac:dyDescent="0.2">
      <c r="A41" s="2"/>
      <c r="B41" s="137" t="s">
        <v>60</v>
      </c>
      <c r="C41" s="45">
        <v>0.25694444444444442</v>
      </c>
      <c r="D41" s="152" t="s">
        <v>59</v>
      </c>
      <c r="E41" s="155">
        <v>0.88194444444444453</v>
      </c>
      <c r="F41" s="40">
        <f t="shared" si="13"/>
        <v>0.62500000000000011</v>
      </c>
      <c r="G41" s="152">
        <v>0.51388888888888895</v>
      </c>
      <c r="H41" s="152" t="s">
        <v>59</v>
      </c>
      <c r="I41" s="153">
        <v>0.58680555555555558</v>
      </c>
      <c r="J41" s="28">
        <v>0.58680555555555558</v>
      </c>
      <c r="K41" s="154" t="s">
        <v>59</v>
      </c>
      <c r="L41" s="90">
        <v>0.62847222222222221</v>
      </c>
      <c r="M41" s="58"/>
      <c r="N41" s="57" t="s">
        <v>59</v>
      </c>
      <c r="O41" s="57"/>
      <c r="P41" s="58"/>
      <c r="Q41" s="57" t="s">
        <v>59</v>
      </c>
      <c r="R41" s="94"/>
      <c r="S41" s="108">
        <f t="shared" si="14"/>
        <v>0.55208333333333348</v>
      </c>
      <c r="T41" s="109">
        <f t="shared" si="15"/>
        <v>12.250000000000004</v>
      </c>
      <c r="U41" s="78">
        <f t="shared" si="16"/>
        <v>0.37499999999999989</v>
      </c>
      <c r="V41" s="100">
        <f t="shared" si="17"/>
        <v>7.291666666666663E-2</v>
      </c>
      <c r="W41" s="101">
        <f t="shared" si="18"/>
        <v>0.44791666666666652</v>
      </c>
      <c r="X41" s="92"/>
      <c r="Y41" s="155"/>
      <c r="Z41" s="26">
        <f t="shared" ref="Z41:Z46" si="19">SUM(($J$13+C41)+($L$13-E40))</f>
        <v>0.37499999999999989</v>
      </c>
      <c r="AB41" s="27"/>
    </row>
    <row r="42" spans="1:28" x14ac:dyDescent="0.2">
      <c r="A42" s="2"/>
      <c r="B42" s="29" t="s">
        <v>61</v>
      </c>
      <c r="C42" s="45">
        <v>0.25694444444444442</v>
      </c>
      <c r="D42" s="152" t="s">
        <v>59</v>
      </c>
      <c r="E42" s="155">
        <v>0.88194444444444453</v>
      </c>
      <c r="F42" s="40">
        <f t="shared" si="13"/>
        <v>0.62500000000000011</v>
      </c>
      <c r="G42" s="152">
        <v>0.51388888888888895</v>
      </c>
      <c r="H42" s="152" t="s">
        <v>59</v>
      </c>
      <c r="I42" s="153">
        <v>0.58680555555555558</v>
      </c>
      <c r="J42" s="28">
        <v>0.58680555555555558</v>
      </c>
      <c r="K42" s="28" t="s">
        <v>59</v>
      </c>
      <c r="L42" s="90">
        <v>0.62847222222222221</v>
      </c>
      <c r="M42" s="118"/>
      <c r="N42" s="28" t="s">
        <v>59</v>
      </c>
      <c r="O42" s="28"/>
      <c r="P42" s="118"/>
      <c r="Q42" s="28" t="s">
        <v>59</v>
      </c>
      <c r="R42" s="94"/>
      <c r="S42" s="108">
        <f t="shared" si="14"/>
        <v>0.55208333333333348</v>
      </c>
      <c r="T42" s="109">
        <f t="shared" si="15"/>
        <v>12.250000000000004</v>
      </c>
      <c r="U42" s="78">
        <f t="shared" si="16"/>
        <v>0.37499999999999989</v>
      </c>
      <c r="V42" s="100">
        <f t="shared" si="17"/>
        <v>7.291666666666663E-2</v>
      </c>
      <c r="W42" s="101">
        <f t="shared" si="18"/>
        <v>0.44791666666666652</v>
      </c>
      <c r="X42" s="92"/>
      <c r="Y42" s="155"/>
      <c r="Z42" s="26">
        <f t="shared" si="19"/>
        <v>0.37499999999999989</v>
      </c>
      <c r="AB42" s="27"/>
    </row>
    <row r="43" spans="1:28" x14ac:dyDescent="0.2">
      <c r="A43" s="2"/>
      <c r="B43" s="29" t="s">
        <v>62</v>
      </c>
      <c r="C43" s="39">
        <v>0.25694444444444442</v>
      </c>
      <c r="D43" s="152" t="s">
        <v>59</v>
      </c>
      <c r="E43" s="155">
        <v>0.88194444444444453</v>
      </c>
      <c r="F43" s="40">
        <f t="shared" si="13"/>
        <v>0.62500000000000011</v>
      </c>
      <c r="G43" s="152">
        <v>0.51388888888888895</v>
      </c>
      <c r="H43" s="152" t="s">
        <v>59</v>
      </c>
      <c r="I43" s="153">
        <v>0.58680555555555558</v>
      </c>
      <c r="J43" s="28">
        <v>0.58680555555555558</v>
      </c>
      <c r="K43" s="28" t="s">
        <v>59</v>
      </c>
      <c r="L43" s="90">
        <v>0.62847222222222221</v>
      </c>
      <c r="M43" s="118"/>
      <c r="N43" s="28" t="s">
        <v>59</v>
      </c>
      <c r="O43" s="28"/>
      <c r="P43" s="118"/>
      <c r="Q43" s="28" t="s">
        <v>59</v>
      </c>
      <c r="R43" s="94"/>
      <c r="S43" s="108">
        <f t="shared" si="14"/>
        <v>0.55208333333333348</v>
      </c>
      <c r="T43" s="109">
        <f t="shared" si="15"/>
        <v>12.250000000000004</v>
      </c>
      <c r="U43" s="78">
        <f t="shared" si="16"/>
        <v>0.37499999999999989</v>
      </c>
      <c r="V43" s="100">
        <f t="shared" si="17"/>
        <v>7.291666666666663E-2</v>
      </c>
      <c r="W43" s="101">
        <f t="shared" si="18"/>
        <v>0.44791666666666652</v>
      </c>
      <c r="X43" s="92"/>
      <c r="Y43" s="155"/>
      <c r="Z43" s="26">
        <f t="shared" si="19"/>
        <v>0.37499999999999989</v>
      </c>
      <c r="AB43" s="27"/>
    </row>
    <row r="44" spans="1:28" x14ac:dyDescent="0.2">
      <c r="A44" s="2"/>
      <c r="B44" s="29" t="s">
        <v>155</v>
      </c>
      <c r="C44" s="39">
        <v>0.25694444444444442</v>
      </c>
      <c r="D44" s="152" t="s">
        <v>59</v>
      </c>
      <c r="E44" s="155">
        <v>0.92013888888888884</v>
      </c>
      <c r="F44" s="41">
        <f t="shared" si="13"/>
        <v>0.66319444444444442</v>
      </c>
      <c r="G44" s="37">
        <v>0.54861111111111116</v>
      </c>
      <c r="H44" s="37" t="s">
        <v>59</v>
      </c>
      <c r="I44" s="156">
        <v>0.62847222222222221</v>
      </c>
      <c r="J44" s="28"/>
      <c r="K44" s="28" t="s">
        <v>59</v>
      </c>
      <c r="L44" s="90"/>
      <c r="M44" s="118"/>
      <c r="N44" s="28" t="s">
        <v>59</v>
      </c>
      <c r="O44" s="28"/>
      <c r="P44" s="118"/>
      <c r="Q44" s="28" t="s">
        <v>59</v>
      </c>
      <c r="R44" s="94"/>
      <c r="S44" s="108">
        <f t="shared" si="14"/>
        <v>0.58333333333333337</v>
      </c>
      <c r="T44" s="109">
        <f t="shared" si="15"/>
        <v>14</v>
      </c>
      <c r="U44" s="78">
        <f t="shared" si="16"/>
        <v>0.33680555555555558</v>
      </c>
      <c r="V44" s="100">
        <f t="shared" si="17"/>
        <v>7.9861111111111049E-2</v>
      </c>
      <c r="W44" s="101">
        <f t="shared" si="18"/>
        <v>0.41666666666666663</v>
      </c>
      <c r="X44" s="92"/>
      <c r="Y44" s="155"/>
      <c r="Z44" s="26">
        <f t="shared" si="19"/>
        <v>0.37499999999999989</v>
      </c>
      <c r="AB44" s="27"/>
    </row>
    <row r="45" spans="1:28" x14ac:dyDescent="0.2">
      <c r="A45" s="2"/>
      <c r="B45" s="25" t="s">
        <v>156</v>
      </c>
      <c r="C45" s="39">
        <v>0.30902777777777779</v>
      </c>
      <c r="D45" s="152" t="s">
        <v>59</v>
      </c>
      <c r="E45" s="155">
        <v>0.77430555555555547</v>
      </c>
      <c r="F45" s="40">
        <f t="shared" si="13"/>
        <v>0.46527777777777768</v>
      </c>
      <c r="G45" s="152"/>
      <c r="H45" s="152" t="s">
        <v>59</v>
      </c>
      <c r="I45" s="153"/>
      <c r="J45" s="154"/>
      <c r="K45" s="154" t="s">
        <v>59</v>
      </c>
      <c r="L45" s="91"/>
      <c r="M45" s="24"/>
      <c r="N45" s="154" t="s">
        <v>59</v>
      </c>
      <c r="O45" s="154"/>
      <c r="P45" s="24"/>
      <c r="Q45" s="154" t="s">
        <v>59</v>
      </c>
      <c r="R45" s="94"/>
      <c r="S45" s="108">
        <f t="shared" si="14"/>
        <v>0.46527777777777768</v>
      </c>
      <c r="T45" s="109">
        <f t="shared" si="15"/>
        <v>11.166666666666664</v>
      </c>
      <c r="U45" s="78">
        <f t="shared" si="16"/>
        <v>0.53472222222222232</v>
      </c>
      <c r="V45" s="100">
        <f t="shared" si="17"/>
        <v>0</v>
      </c>
      <c r="W45" s="101">
        <f t="shared" si="18"/>
        <v>0.53472222222222232</v>
      </c>
      <c r="X45" s="92"/>
      <c r="Y45" s="155"/>
      <c r="Z45" s="26">
        <f t="shared" si="19"/>
        <v>0.38888888888888895</v>
      </c>
      <c r="AB45" s="27"/>
    </row>
    <row r="46" spans="1:28" x14ac:dyDescent="0.2">
      <c r="A46" s="2"/>
      <c r="B46" s="29" t="s">
        <v>65</v>
      </c>
      <c r="C46" s="39">
        <v>0.28472222222222221</v>
      </c>
      <c r="D46" s="152" t="s">
        <v>59</v>
      </c>
      <c r="E46" s="155">
        <v>0.79166666666666663</v>
      </c>
      <c r="F46" s="40">
        <f t="shared" si="13"/>
        <v>0.50694444444444442</v>
      </c>
      <c r="G46" s="152"/>
      <c r="H46" s="152" t="s">
        <v>59</v>
      </c>
      <c r="I46" s="153"/>
      <c r="J46" s="28"/>
      <c r="K46" s="28" t="s">
        <v>59</v>
      </c>
      <c r="L46" s="90"/>
      <c r="M46" s="118"/>
      <c r="N46" s="28" t="s">
        <v>59</v>
      </c>
      <c r="O46" s="28"/>
      <c r="P46" s="118"/>
      <c r="Q46" s="28" t="s">
        <v>59</v>
      </c>
      <c r="R46" s="93"/>
      <c r="S46" s="108">
        <f t="shared" si="14"/>
        <v>0.50694444444444442</v>
      </c>
      <c r="T46" s="109">
        <f t="shared" si="15"/>
        <v>12.166666666666666</v>
      </c>
      <c r="U46" s="78">
        <f t="shared" si="16"/>
        <v>0.49305555555555558</v>
      </c>
      <c r="V46" s="100">
        <f t="shared" si="17"/>
        <v>0</v>
      </c>
      <c r="W46" s="101">
        <f t="shared" si="18"/>
        <v>0.49305555555555558</v>
      </c>
      <c r="X46" s="92"/>
      <c r="Y46" s="3"/>
      <c r="Z46" s="32">
        <f t="shared" si="19"/>
        <v>0.51041666666666674</v>
      </c>
      <c r="AB46" s="27"/>
    </row>
    <row r="47" spans="1:28" x14ac:dyDescent="0.2">
      <c r="A47" s="2"/>
      <c r="B47" s="2"/>
      <c r="C47" s="12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5">
        <f>SUM(S39,S41:S46)*24</f>
        <v>83.5</v>
      </c>
      <c r="T47" s="107">
        <f>SUM(T39,T41:T46)</f>
        <v>80.500000000000014</v>
      </c>
      <c r="U47" s="3"/>
      <c r="V47" s="2"/>
      <c r="W47" s="30">
        <f>SUM(W39,W41:W46)*24</f>
        <v>84.5</v>
      </c>
      <c r="X47" s="31"/>
      <c r="Y47" s="31"/>
      <c r="Z47" s="33"/>
    </row>
    <row r="48" spans="1:2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U48" s="3"/>
      <c r="V48" s="2"/>
      <c r="W48" s="2"/>
      <c r="X48" s="2"/>
      <c r="Y48" s="2"/>
      <c r="Z48" s="2"/>
    </row>
    <row r="49" spans="1:28" x14ac:dyDescent="0.2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T49" s="79"/>
      <c r="U49" s="79"/>
      <c r="V49" s="79"/>
    </row>
    <row r="50" spans="1:28" x14ac:dyDescent="0.2">
      <c r="A50" s="2"/>
      <c r="B50" s="457" t="s">
        <v>103</v>
      </c>
      <c r="C50" s="176">
        <v>0.3888888888888889</v>
      </c>
      <c r="D50" s="163" t="s">
        <v>59</v>
      </c>
      <c r="E50" s="164">
        <v>0.81944444444444442</v>
      </c>
      <c r="F50" s="165">
        <f t="shared" ref="F50:F54" si="20">(E50-C50)</f>
        <v>0.43055555555555552</v>
      </c>
      <c r="G50" s="163"/>
      <c r="H50" s="163" t="s">
        <v>59</v>
      </c>
      <c r="I50" s="166"/>
      <c r="J50" s="167"/>
      <c r="K50" s="167" t="s">
        <v>59</v>
      </c>
      <c r="L50" s="168"/>
      <c r="M50" s="169"/>
      <c r="N50" s="167" t="s">
        <v>59</v>
      </c>
      <c r="O50" s="167"/>
      <c r="P50" s="118"/>
      <c r="Q50" s="28" t="s">
        <v>59</v>
      </c>
      <c r="R50" s="94"/>
      <c r="S50" s="108">
        <f t="shared" ref="S50:S54" si="21">(F50-((I50-G50)))</f>
        <v>0.43055555555555552</v>
      </c>
      <c r="T50" s="170">
        <f t="shared" ref="T50:T54" si="22">(F50-((I50-G50)+(L50-J50)+(O50-M50)+(R50-P50)))*24</f>
        <v>10.333333333333332</v>
      </c>
      <c r="U50" s="171">
        <f t="shared" ref="U50:U54" si="23">(($J$13+C50)+($L$13-E50))</f>
        <v>0.56944444444444442</v>
      </c>
      <c r="V50" s="100">
        <f t="shared" ref="V50:V54" si="24">(I50-G50)</f>
        <v>0</v>
      </c>
      <c r="W50" s="101">
        <f t="shared" ref="W50:W54" si="25">(V50+U50)</f>
        <v>0.56944444444444442</v>
      </c>
      <c r="X50" s="92"/>
      <c r="Y50" s="155"/>
      <c r="Z50" s="26">
        <v>0.44444444444444442</v>
      </c>
      <c r="AB50" s="27"/>
    </row>
    <row r="51" spans="1:28" x14ac:dyDescent="0.2">
      <c r="A51" s="2"/>
      <c r="B51" s="180" t="s">
        <v>78</v>
      </c>
      <c r="C51" s="159">
        <v>0.3125</v>
      </c>
      <c r="D51" s="54" t="s">
        <v>59</v>
      </c>
      <c r="E51" s="54">
        <v>0.67013888888888884</v>
      </c>
      <c r="F51" s="55">
        <f t="shared" si="20"/>
        <v>0.35763888888888884</v>
      </c>
      <c r="G51" s="54"/>
      <c r="H51" s="54" t="s">
        <v>59</v>
      </c>
      <c r="I51" s="56"/>
      <c r="J51" s="57"/>
      <c r="K51" s="57" t="s">
        <v>59</v>
      </c>
      <c r="L51" s="59"/>
      <c r="M51" s="58"/>
      <c r="N51" s="57" t="s">
        <v>59</v>
      </c>
      <c r="O51" s="57"/>
      <c r="P51" s="58"/>
      <c r="Q51" s="57" t="s">
        <v>59</v>
      </c>
      <c r="R51" s="94"/>
      <c r="S51" s="108">
        <f t="shared" si="21"/>
        <v>0.35763888888888884</v>
      </c>
      <c r="T51" s="115">
        <f t="shared" si="22"/>
        <v>8.5833333333333321</v>
      </c>
      <c r="U51" s="83">
        <f t="shared" si="23"/>
        <v>0.64236111111111116</v>
      </c>
      <c r="V51" s="100">
        <f t="shared" si="24"/>
        <v>0</v>
      </c>
      <c r="W51" s="101">
        <f t="shared" si="25"/>
        <v>0.64236111111111116</v>
      </c>
      <c r="X51" s="92"/>
      <c r="Y51" s="155"/>
      <c r="Z51" s="26">
        <f>SUM(($J$13+C51)+($L$13-E44))</f>
        <v>0.39236111111111116</v>
      </c>
      <c r="AB51" s="27"/>
    </row>
    <row r="52" spans="1:28" x14ac:dyDescent="0.2">
      <c r="A52" s="2"/>
      <c r="B52" s="141" t="s">
        <v>79</v>
      </c>
      <c r="C52" s="39">
        <v>0.36805555555555558</v>
      </c>
      <c r="D52" s="152" t="s">
        <v>59</v>
      </c>
      <c r="E52" s="152">
        <v>0.79166666666666663</v>
      </c>
      <c r="F52" s="40">
        <f t="shared" si="20"/>
        <v>0.42361111111111105</v>
      </c>
      <c r="G52" s="152"/>
      <c r="H52" s="152" t="s">
        <v>59</v>
      </c>
      <c r="I52" s="153"/>
      <c r="J52" s="28"/>
      <c r="K52" s="28" t="s">
        <v>59</v>
      </c>
      <c r="L52" s="90"/>
      <c r="M52" s="118"/>
      <c r="N52" s="28" t="s">
        <v>59</v>
      </c>
      <c r="O52" s="28"/>
      <c r="P52" s="118"/>
      <c r="Q52" s="28" t="s">
        <v>59</v>
      </c>
      <c r="R52" s="94"/>
      <c r="S52" s="108">
        <f t="shared" si="21"/>
        <v>0.42361111111111105</v>
      </c>
      <c r="T52" s="109">
        <f t="shared" si="22"/>
        <v>10.166666666666664</v>
      </c>
      <c r="U52" s="78">
        <f t="shared" si="23"/>
        <v>0.57638888888888895</v>
      </c>
      <c r="V52" s="100">
        <f t="shared" si="24"/>
        <v>0</v>
      </c>
      <c r="W52" s="101">
        <f t="shared" si="25"/>
        <v>0.57638888888888895</v>
      </c>
      <c r="X52" s="92"/>
      <c r="Y52" s="155"/>
      <c r="Z52" s="26">
        <f>SUM(($J$13+C52)+($L$13-E51))</f>
        <v>0.69791666666666674</v>
      </c>
      <c r="AB52" s="27"/>
    </row>
    <row r="53" spans="1:28" x14ac:dyDescent="0.2">
      <c r="A53" s="2"/>
      <c r="B53" s="141" t="s">
        <v>93</v>
      </c>
      <c r="C53" s="39">
        <v>0.3125</v>
      </c>
      <c r="D53" s="152" t="s">
        <v>59</v>
      </c>
      <c r="E53" s="152">
        <v>0.70833333333333337</v>
      </c>
      <c r="F53" s="40">
        <f t="shared" si="20"/>
        <v>0.39583333333333337</v>
      </c>
      <c r="G53" s="152"/>
      <c r="H53" s="152" t="s">
        <v>59</v>
      </c>
      <c r="I53" s="153"/>
      <c r="J53" s="28"/>
      <c r="K53" s="28" t="s">
        <v>59</v>
      </c>
      <c r="L53" s="90"/>
      <c r="M53" s="118"/>
      <c r="N53" s="28" t="s">
        <v>59</v>
      </c>
      <c r="O53" s="28"/>
      <c r="P53" s="118"/>
      <c r="Q53" s="28" t="s">
        <v>59</v>
      </c>
      <c r="R53" s="94"/>
      <c r="S53" s="108">
        <f t="shared" si="21"/>
        <v>0.39583333333333337</v>
      </c>
      <c r="T53" s="109">
        <f t="shared" si="22"/>
        <v>9.5</v>
      </c>
      <c r="U53" s="78">
        <f t="shared" si="23"/>
        <v>0.60416666666666663</v>
      </c>
      <c r="V53" s="100">
        <f t="shared" si="24"/>
        <v>0</v>
      </c>
      <c r="W53" s="101">
        <f t="shared" si="25"/>
        <v>0.60416666666666663</v>
      </c>
      <c r="X53" s="92"/>
      <c r="Y53" s="155"/>
      <c r="Z53" s="26">
        <f>SUM(($J$13+C53)+($L$13-E44))</f>
        <v>0.39236111111111116</v>
      </c>
      <c r="AB53" s="27"/>
    </row>
    <row r="54" spans="1:28" x14ac:dyDescent="0.2">
      <c r="A54" s="2"/>
      <c r="B54" s="141" t="s">
        <v>94</v>
      </c>
      <c r="C54" s="39">
        <v>0.36805555555555558</v>
      </c>
      <c r="D54" s="152" t="s">
        <v>59</v>
      </c>
      <c r="E54" s="152">
        <v>0.79166666666666663</v>
      </c>
      <c r="F54" s="41">
        <f t="shared" si="20"/>
        <v>0.42361111111111105</v>
      </c>
      <c r="G54" s="37"/>
      <c r="H54" s="37" t="s">
        <v>59</v>
      </c>
      <c r="I54" s="156"/>
      <c r="J54" s="28"/>
      <c r="K54" s="28" t="s">
        <v>59</v>
      </c>
      <c r="L54" s="90"/>
      <c r="M54" s="118"/>
      <c r="N54" s="28" t="s">
        <v>59</v>
      </c>
      <c r="O54" s="28"/>
      <c r="P54" s="118"/>
      <c r="Q54" s="28" t="s">
        <v>59</v>
      </c>
      <c r="R54" s="94"/>
      <c r="S54" s="108">
        <f t="shared" si="21"/>
        <v>0.42361111111111105</v>
      </c>
      <c r="T54" s="109">
        <f t="shared" si="22"/>
        <v>10.166666666666664</v>
      </c>
      <c r="U54" s="78">
        <f t="shared" si="23"/>
        <v>0.57638888888888895</v>
      </c>
      <c r="V54" s="100">
        <f t="shared" si="24"/>
        <v>0</v>
      </c>
      <c r="W54" s="101">
        <f t="shared" si="25"/>
        <v>0.57638888888888895</v>
      </c>
      <c r="X54" s="92"/>
      <c r="Y54" s="155"/>
      <c r="Z54" s="26">
        <f>SUM(($J$13+C54)+($L$13-E53))</f>
        <v>0.65972222222222221</v>
      </c>
      <c r="AB54" s="27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3" max="2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9810-8253-4C51-919E-72C3C21C3D0F}">
  <sheetPr>
    <pageSetUpPr fitToPage="1"/>
  </sheetPr>
  <dimension ref="A1:AB28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221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222</v>
      </c>
      <c r="P5" s="3"/>
      <c r="Q5" s="2"/>
      <c r="R5" s="63" t="s">
        <v>25</v>
      </c>
      <c r="S5" s="64"/>
      <c r="T5" s="76" t="s">
        <v>223</v>
      </c>
      <c r="U5" s="2"/>
      <c r="V5" s="63" t="s">
        <v>27</v>
      </c>
      <c r="W5" s="64"/>
      <c r="X5" s="65"/>
      <c r="Y5" s="60"/>
      <c r="Z5" s="76" t="s">
        <v>218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447"/>
      <c r="C12" s="448" t="s">
        <v>224</v>
      </c>
      <c r="D12" s="447"/>
      <c r="E12" s="447"/>
      <c r="F12" s="447"/>
      <c r="G12" s="447"/>
      <c r="H12" s="447"/>
      <c r="I12" s="447"/>
      <c r="J12" s="447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25" t="s">
        <v>58</v>
      </c>
      <c r="C16" s="126">
        <v>0.27083333333333331</v>
      </c>
      <c r="D16" s="127" t="s">
        <v>59</v>
      </c>
      <c r="E16" s="127">
        <v>0.77777777777777779</v>
      </c>
      <c r="F16" s="129">
        <f t="shared" ref="F16:F23" si="0">(E16-C16)</f>
        <v>0.50694444444444442</v>
      </c>
      <c r="G16" s="127"/>
      <c r="H16" s="127" t="s">
        <v>59</v>
      </c>
      <c r="I16" s="130"/>
      <c r="J16" s="131"/>
      <c r="K16" s="131" t="s">
        <v>59</v>
      </c>
      <c r="L16" s="132"/>
      <c r="M16" s="133">
        <v>0.41666666666666669</v>
      </c>
      <c r="N16" s="131" t="s">
        <v>59</v>
      </c>
      <c r="O16" s="131">
        <v>0.64236111111111116</v>
      </c>
      <c r="P16" s="134"/>
      <c r="Q16" s="131" t="s">
        <v>59</v>
      </c>
      <c r="R16" s="94"/>
      <c r="S16" s="108">
        <f t="shared" ref="S16:S23" si="1">(F16-((I16-G16)))</f>
        <v>0.50694444444444442</v>
      </c>
      <c r="T16" s="109">
        <f t="shared" ref="T16:T23" si="2">(F16-((I16-G16)+(L16-J16)+(O16-M16)+(R16-P16)))*24</f>
        <v>6.7499999999999982</v>
      </c>
      <c r="U16" s="78">
        <f t="shared" ref="U16:U23" si="3">(($J$13+C16)+($L$13-E16))</f>
        <v>0.49305555555555552</v>
      </c>
      <c r="V16" s="100">
        <f t="shared" ref="V16:V23" si="4">(I16-G16)</f>
        <v>0</v>
      </c>
      <c r="W16" s="101">
        <f t="shared" ref="W16:W23" si="5">(V16+U16)</f>
        <v>0.49305555555555552</v>
      </c>
      <c r="X16" s="92"/>
      <c r="Y16" s="155"/>
      <c r="Z16" s="26">
        <f>SUM(($J$13+C16)+($L$13-E23))</f>
        <v>0.5034722222222221</v>
      </c>
      <c r="AB16" s="27"/>
    </row>
    <row r="17" spans="1:28" x14ac:dyDescent="0.2">
      <c r="A17" s="2"/>
      <c r="B17" s="137" t="s">
        <v>60</v>
      </c>
      <c r="C17" s="159">
        <v>0.27083333333333331</v>
      </c>
      <c r="D17" s="54" t="s">
        <v>59</v>
      </c>
      <c r="E17" s="54">
        <v>0.77777777777777779</v>
      </c>
      <c r="F17" s="55">
        <f t="shared" si="0"/>
        <v>0.50694444444444442</v>
      </c>
      <c r="G17" s="54"/>
      <c r="H17" s="54" t="s">
        <v>59</v>
      </c>
      <c r="I17" s="56"/>
      <c r="J17" s="57"/>
      <c r="K17" s="57" t="s">
        <v>59</v>
      </c>
      <c r="L17" s="59"/>
      <c r="M17" s="183">
        <v>0.41666666666666669</v>
      </c>
      <c r="N17" s="57" t="s">
        <v>59</v>
      </c>
      <c r="O17" s="177">
        <v>0.64236111111111116</v>
      </c>
      <c r="P17" s="58"/>
      <c r="Q17" s="57" t="s">
        <v>59</v>
      </c>
      <c r="R17" s="94"/>
      <c r="S17" s="108">
        <f t="shared" si="1"/>
        <v>0.50694444444444442</v>
      </c>
      <c r="T17" s="109">
        <f t="shared" si="2"/>
        <v>6.7499999999999982</v>
      </c>
      <c r="U17" s="78">
        <f t="shared" si="3"/>
        <v>0.49305555555555552</v>
      </c>
      <c r="V17" s="100">
        <f t="shared" si="4"/>
        <v>0</v>
      </c>
      <c r="W17" s="101">
        <f t="shared" si="5"/>
        <v>0.49305555555555552</v>
      </c>
      <c r="X17" s="92"/>
      <c r="Y17" s="155"/>
      <c r="Z17" s="26">
        <f>SUM(($J$13+C17)+($L$13-E16))</f>
        <v>0.49305555555555552</v>
      </c>
      <c r="AB17" s="27"/>
    </row>
    <row r="18" spans="1:28" x14ac:dyDescent="0.2">
      <c r="A18" s="2" t="s">
        <v>15</v>
      </c>
      <c r="B18" s="29" t="s">
        <v>61</v>
      </c>
      <c r="C18" s="172">
        <v>0.27083333333333331</v>
      </c>
      <c r="D18" s="127" t="s">
        <v>59</v>
      </c>
      <c r="E18" s="127">
        <v>0.77777777777777779</v>
      </c>
      <c r="F18" s="40">
        <f t="shared" si="0"/>
        <v>0.50694444444444442</v>
      </c>
      <c r="G18" s="152"/>
      <c r="H18" s="152" t="s">
        <v>59</v>
      </c>
      <c r="I18" s="153"/>
      <c r="J18" s="89"/>
      <c r="K18" s="89" t="s">
        <v>59</v>
      </c>
      <c r="L18" s="124"/>
      <c r="M18" s="183">
        <v>0.41666666666666669</v>
      </c>
      <c r="N18" s="177" t="s">
        <v>59</v>
      </c>
      <c r="O18" s="177">
        <v>0.64236111111111116</v>
      </c>
      <c r="P18" s="118"/>
      <c r="Q18" s="28" t="s">
        <v>59</v>
      </c>
      <c r="R18" s="94"/>
      <c r="S18" s="108">
        <f t="shared" si="1"/>
        <v>0.50694444444444442</v>
      </c>
      <c r="T18" s="109">
        <f t="shared" si="2"/>
        <v>6.7499999999999982</v>
      </c>
      <c r="U18" s="78">
        <f t="shared" si="3"/>
        <v>0.49305555555555552</v>
      </c>
      <c r="V18" s="100">
        <f t="shared" si="4"/>
        <v>0</v>
      </c>
      <c r="W18" s="101">
        <f t="shared" si="5"/>
        <v>0.49305555555555552</v>
      </c>
      <c r="X18" s="92"/>
      <c r="Y18" s="155"/>
      <c r="Z18" s="26">
        <f>SUM(($J$13+C18)+($L$13-E17))</f>
        <v>0.49305555555555552</v>
      </c>
      <c r="AB18" s="27"/>
    </row>
    <row r="19" spans="1:28" x14ac:dyDescent="0.2">
      <c r="A19" s="2"/>
      <c r="B19" s="160" t="s">
        <v>62</v>
      </c>
      <c r="C19" s="159">
        <v>0.27083333333333331</v>
      </c>
      <c r="D19" s="54" t="s">
        <v>59</v>
      </c>
      <c r="E19" s="54">
        <v>0.77777777777777779</v>
      </c>
      <c r="F19" s="129">
        <f t="shared" si="0"/>
        <v>0.50694444444444442</v>
      </c>
      <c r="G19" s="127"/>
      <c r="H19" s="127" t="s">
        <v>59</v>
      </c>
      <c r="I19" s="130"/>
      <c r="J19" s="161"/>
      <c r="K19" s="161" t="s">
        <v>59</v>
      </c>
      <c r="L19" s="132"/>
      <c r="M19" s="183">
        <v>0.41666666666666669</v>
      </c>
      <c r="N19" s="57" t="s">
        <v>59</v>
      </c>
      <c r="O19" s="177">
        <v>0.64236111111111116</v>
      </c>
      <c r="P19" s="133"/>
      <c r="Q19" s="161" t="s">
        <v>59</v>
      </c>
      <c r="R19" s="94"/>
      <c r="S19" s="108">
        <f t="shared" si="1"/>
        <v>0.50694444444444442</v>
      </c>
      <c r="T19" s="109">
        <f t="shared" si="2"/>
        <v>6.7499999999999982</v>
      </c>
      <c r="U19" s="78">
        <f t="shared" si="3"/>
        <v>0.49305555555555552</v>
      </c>
      <c r="V19" s="100">
        <f t="shared" si="4"/>
        <v>0</v>
      </c>
      <c r="W19" s="101">
        <f t="shared" si="5"/>
        <v>0.49305555555555552</v>
      </c>
      <c r="X19" s="92"/>
      <c r="Y19" s="155"/>
      <c r="Z19" s="26">
        <f>SUM(($J$13+C19)+($L$13-E18))</f>
        <v>0.49305555555555552</v>
      </c>
      <c r="AB19" s="27"/>
    </row>
    <row r="20" spans="1:28" ht="13.5" thickBot="1" x14ac:dyDescent="0.25">
      <c r="A20" s="2"/>
      <c r="B20" s="219" t="s">
        <v>63</v>
      </c>
      <c r="C20" s="421">
        <v>0.27083333333333331</v>
      </c>
      <c r="D20" s="423" t="s">
        <v>59</v>
      </c>
      <c r="E20" s="423">
        <v>0.44444444444444442</v>
      </c>
      <c r="F20" s="208">
        <f t="shared" si="0"/>
        <v>0.1736111111111111</v>
      </c>
      <c r="G20" s="206"/>
      <c r="H20" s="206" t="s">
        <v>59</v>
      </c>
      <c r="I20" s="209"/>
      <c r="J20" s="210"/>
      <c r="K20" s="210" t="s">
        <v>59</v>
      </c>
      <c r="L20" s="211"/>
      <c r="M20" s="212"/>
      <c r="N20" s="210" t="s">
        <v>59</v>
      </c>
      <c r="O20" s="246"/>
      <c r="P20" s="212"/>
      <c r="Q20" s="210" t="s">
        <v>59</v>
      </c>
      <c r="R20" s="103"/>
      <c r="S20" s="110">
        <f t="shared" si="1"/>
        <v>0.1736111111111111</v>
      </c>
      <c r="T20" s="113">
        <f t="shared" si="2"/>
        <v>4.1666666666666661</v>
      </c>
      <c r="U20" s="427">
        <f t="shared" si="3"/>
        <v>0.82638888888888884</v>
      </c>
      <c r="V20" s="119">
        <f t="shared" si="4"/>
        <v>0</v>
      </c>
      <c r="W20" s="120">
        <f t="shared" si="5"/>
        <v>0.82638888888888884</v>
      </c>
      <c r="X20" s="92"/>
      <c r="Y20" s="155"/>
      <c r="Z20" s="61">
        <f>SUM(($J$13+C20)+($L$13-E19))</f>
        <v>0.49305555555555552</v>
      </c>
      <c r="AB20" s="27"/>
    </row>
    <row r="21" spans="1:28" x14ac:dyDescent="0.2">
      <c r="A21" s="2"/>
      <c r="B21" s="73" t="s">
        <v>63</v>
      </c>
      <c r="C21" s="187">
        <v>0.4375</v>
      </c>
      <c r="D21" s="189" t="s">
        <v>59</v>
      </c>
      <c r="E21" s="189">
        <v>0.86805555555555558</v>
      </c>
      <c r="F21" s="68">
        <f t="shared" si="0"/>
        <v>0.43055555555555558</v>
      </c>
      <c r="G21" s="67"/>
      <c r="H21" s="67" t="s">
        <v>59</v>
      </c>
      <c r="I21" s="69"/>
      <c r="J21" s="70"/>
      <c r="K21" s="70" t="s">
        <v>59</v>
      </c>
      <c r="L21" s="72"/>
      <c r="M21" s="71">
        <v>0.59027777777777779</v>
      </c>
      <c r="N21" s="70" t="s">
        <v>59</v>
      </c>
      <c r="O21" s="199">
        <v>0.79513888888888884</v>
      </c>
      <c r="P21" s="384"/>
      <c r="Q21" s="449" t="s">
        <v>59</v>
      </c>
      <c r="R21" s="450"/>
      <c r="S21" s="111">
        <f t="shared" si="1"/>
        <v>0.43055555555555558</v>
      </c>
      <c r="T21" s="112">
        <f t="shared" si="2"/>
        <v>5.4166666666666687</v>
      </c>
      <c r="U21" s="88">
        <f t="shared" si="3"/>
        <v>0.56944444444444442</v>
      </c>
      <c r="V21" s="121">
        <f t="shared" si="4"/>
        <v>0</v>
      </c>
      <c r="W21" s="122">
        <f t="shared" si="5"/>
        <v>0.56944444444444442</v>
      </c>
      <c r="X21" s="92"/>
      <c r="Y21" s="155"/>
      <c r="Z21" s="62">
        <f>SUM(($J$13+C21)+($L$13-E12))</f>
        <v>1.4375</v>
      </c>
      <c r="AB21" s="27"/>
    </row>
    <row r="22" spans="1:28" x14ac:dyDescent="0.2">
      <c r="A22" s="2"/>
      <c r="B22" s="25" t="s">
        <v>64</v>
      </c>
      <c r="C22" s="45">
        <v>0.4548611111111111</v>
      </c>
      <c r="D22" s="155" t="s">
        <v>59</v>
      </c>
      <c r="E22" s="155">
        <v>0.66666666666666663</v>
      </c>
      <c r="F22" s="40">
        <f t="shared" si="0"/>
        <v>0.21180555555555552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7"/>
      <c r="P22" s="24"/>
      <c r="Q22" s="154" t="s">
        <v>59</v>
      </c>
      <c r="R22" s="94"/>
      <c r="S22" s="108">
        <f t="shared" si="1"/>
        <v>0.21180555555555552</v>
      </c>
      <c r="T22" s="109">
        <f t="shared" si="2"/>
        <v>5.0833333333333321</v>
      </c>
      <c r="U22" s="78">
        <f t="shared" si="3"/>
        <v>0.78819444444444442</v>
      </c>
      <c r="V22" s="100">
        <f t="shared" si="4"/>
        <v>0</v>
      </c>
      <c r="W22" s="101">
        <f t="shared" si="5"/>
        <v>0.78819444444444442</v>
      </c>
      <c r="X22" s="92"/>
      <c r="Y22" s="155"/>
      <c r="Z22" s="26">
        <f>SUM(($J$13+C22)+($L$13-E21))</f>
        <v>0.58680555555555558</v>
      </c>
      <c r="AB22" s="27"/>
    </row>
    <row r="23" spans="1:28" ht="13.5" thickBot="1" x14ac:dyDescent="0.25">
      <c r="A23" s="2"/>
      <c r="B23" s="29" t="s">
        <v>65</v>
      </c>
      <c r="C23" s="39">
        <v>0.55555555555555558</v>
      </c>
      <c r="D23" s="152" t="s">
        <v>59</v>
      </c>
      <c r="E23" s="155">
        <v>0.76736111111111116</v>
      </c>
      <c r="F23" s="40">
        <f t="shared" si="0"/>
        <v>0.21180555555555558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89"/>
      <c r="P23" s="118"/>
      <c r="Q23" s="28" t="s">
        <v>59</v>
      </c>
      <c r="R23" s="93"/>
      <c r="S23" s="108">
        <f t="shared" si="1"/>
        <v>0.21180555555555558</v>
      </c>
      <c r="T23" s="109">
        <f t="shared" si="2"/>
        <v>5.0833333333333339</v>
      </c>
      <c r="U23" s="78">
        <f t="shared" si="3"/>
        <v>0.78819444444444442</v>
      </c>
      <c r="V23" s="100">
        <f t="shared" si="4"/>
        <v>0</v>
      </c>
      <c r="W23" s="101">
        <f t="shared" si="5"/>
        <v>0.78819444444444442</v>
      </c>
      <c r="X23" s="92"/>
      <c r="Y23" s="3"/>
      <c r="Z23" s="32">
        <f>SUM(($J$13+C23)+($L$13-E22))</f>
        <v>0.88888888888888895</v>
      </c>
      <c r="AB23" s="27"/>
    </row>
    <row r="24" spans="1:28" ht="13.5" thickBot="1" x14ac:dyDescent="0.25">
      <c r="A24" s="2"/>
      <c r="B24" s="123"/>
      <c r="C24" s="200" t="s">
        <v>225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82">
        <f>SUM(S16:S19,S21:S23)*24</f>
        <v>69.166666666666657</v>
      </c>
      <c r="T24" s="30">
        <f>SUM(T16:T19,T21:T23)</f>
        <v>42.583333333333336</v>
      </c>
      <c r="U24" s="3"/>
      <c r="V24" s="2"/>
      <c r="W24" s="30">
        <f>SUM(W16:W19,W21:W23)*24</f>
        <v>98.833333333333329</v>
      </c>
      <c r="X24" s="31"/>
      <c r="Y24" s="31"/>
      <c r="Z24" s="33"/>
    </row>
    <row r="25" spans="1:28" x14ac:dyDescent="0.2">
      <c r="C25" s="123"/>
    </row>
    <row r="26" spans="1:28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80" t="s">
        <v>103</v>
      </c>
      <c r="C27" s="81">
        <v>0.3125</v>
      </c>
      <c r="D27" s="82" t="s">
        <v>59</v>
      </c>
      <c r="E27" s="82">
        <v>0.52430555555555558</v>
      </c>
      <c r="F27" s="55">
        <f t="shared" ref="F27:F28" si="6">(E27-C27)</f>
        <v>0.21180555555555558</v>
      </c>
      <c r="G27" s="54"/>
      <c r="H27" s="54" t="s">
        <v>59</v>
      </c>
      <c r="I27" s="56"/>
      <c r="J27" s="216"/>
      <c r="K27" s="217" t="s">
        <v>59</v>
      </c>
      <c r="L27" s="218"/>
      <c r="M27" s="57"/>
      <c r="N27" s="57" t="s">
        <v>59</v>
      </c>
      <c r="O27" s="57"/>
      <c r="P27" s="58"/>
      <c r="Q27" s="57" t="s">
        <v>59</v>
      </c>
      <c r="R27" s="59"/>
      <c r="S27" s="108">
        <f t="shared" ref="S27:S28" si="7">(F27-((I27-G27)))</f>
        <v>0.21180555555555558</v>
      </c>
      <c r="T27" s="115">
        <f t="shared" ref="T27:T28" si="8">(F27-((I27-G27)+(L27-J27)+(O27-M27)+(R27-P27)))*24</f>
        <v>5.0833333333333339</v>
      </c>
      <c r="U27" s="83">
        <f t="shared" ref="U27:U28" si="9">(($J$13+C27)+($L$13-E27))</f>
        <v>0.78819444444444442</v>
      </c>
      <c r="V27" s="100">
        <f t="shared" ref="V27:V28" si="10">(I27-G27)</f>
        <v>0</v>
      </c>
      <c r="W27" s="101">
        <f t="shared" ref="W27:W28" si="11">(V27+U27)</f>
        <v>0.78819444444444442</v>
      </c>
      <c r="X27" s="92"/>
      <c r="Y27" s="155"/>
      <c r="Z27" s="26">
        <v>0.48958333333333331</v>
      </c>
      <c r="AB27" s="27"/>
    </row>
    <row r="28" spans="1:28" x14ac:dyDescent="0.2">
      <c r="A28" s="2"/>
      <c r="B28" s="80" t="s">
        <v>77</v>
      </c>
      <c r="C28" s="81">
        <v>0.55555555555555558</v>
      </c>
      <c r="D28" s="82" t="s">
        <v>59</v>
      </c>
      <c r="E28" s="82">
        <v>0.76736111111111116</v>
      </c>
      <c r="F28" s="55">
        <f t="shared" si="6"/>
        <v>0.21180555555555558</v>
      </c>
      <c r="G28" s="54"/>
      <c r="H28" s="54" t="s">
        <v>59</v>
      </c>
      <c r="I28" s="56"/>
      <c r="J28" s="216"/>
      <c r="K28" s="217" t="s">
        <v>59</v>
      </c>
      <c r="L28" s="218"/>
      <c r="M28" s="57"/>
      <c r="N28" s="57" t="s">
        <v>59</v>
      </c>
      <c r="O28" s="57"/>
      <c r="P28" s="58"/>
      <c r="Q28" s="57" t="s">
        <v>59</v>
      </c>
      <c r="R28" s="59"/>
      <c r="S28" s="108">
        <f t="shared" si="7"/>
        <v>0.21180555555555558</v>
      </c>
      <c r="T28" s="115">
        <f t="shared" si="8"/>
        <v>5.0833333333333339</v>
      </c>
      <c r="U28" s="83">
        <f t="shared" si="9"/>
        <v>0.78819444444444442</v>
      </c>
      <c r="V28" s="100">
        <f t="shared" si="10"/>
        <v>0</v>
      </c>
      <c r="W28" s="101">
        <f t="shared" si="11"/>
        <v>0.78819444444444442</v>
      </c>
      <c r="X28" s="92"/>
      <c r="Y28" s="155"/>
      <c r="Z28" s="383" t="s">
        <v>200</v>
      </c>
      <c r="AB28" s="27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5DE0-9559-47E0-8427-DB5579CDF0F1}">
  <sheetPr>
    <pageSetUpPr fitToPage="1"/>
  </sheetPr>
  <dimension ref="A1:AB24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226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227</v>
      </c>
      <c r="P5" s="3"/>
      <c r="Q5" s="2"/>
      <c r="R5" s="63" t="s">
        <v>25</v>
      </c>
      <c r="S5" s="64"/>
      <c r="T5" s="76" t="s">
        <v>228</v>
      </c>
      <c r="U5" s="2"/>
      <c r="V5" s="63" t="s">
        <v>27</v>
      </c>
      <c r="W5" s="64"/>
      <c r="X5" s="65"/>
      <c r="Y5" s="60"/>
      <c r="Z5" s="76" t="s">
        <v>229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A77C-0017-496B-92A9-2BEACAE9C7D1}">
  <sheetPr>
    <pageSetUpPr fitToPage="1"/>
  </sheetPr>
  <dimension ref="A1:AB24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230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231</v>
      </c>
      <c r="P5" s="3"/>
      <c r="Q5" s="2"/>
      <c r="R5" s="63" t="s">
        <v>25</v>
      </c>
      <c r="S5" s="64"/>
      <c r="T5" s="76" t="s">
        <v>232</v>
      </c>
      <c r="U5" s="2"/>
      <c r="V5" s="63" t="s">
        <v>27</v>
      </c>
      <c r="W5" s="64"/>
      <c r="X5" s="65"/>
      <c r="Y5" s="60"/>
      <c r="Z5" s="76" t="s">
        <v>218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DBEC-6418-48BD-9E31-5914DC8F6B80}">
  <sheetPr>
    <pageSetUpPr fitToPage="1"/>
  </sheetPr>
  <dimension ref="A1:AB26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233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234</v>
      </c>
      <c r="P5" s="3"/>
      <c r="Q5" s="2"/>
      <c r="R5" s="63" t="s">
        <v>25</v>
      </c>
      <c r="S5" s="64"/>
      <c r="T5" s="76" t="s">
        <v>235</v>
      </c>
      <c r="U5" s="2"/>
      <c r="V5" s="63" t="s">
        <v>27</v>
      </c>
      <c r="W5" s="64"/>
      <c r="X5" s="65"/>
      <c r="Y5" s="60"/>
      <c r="Z5" s="76" t="s">
        <v>218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/>
      <c r="C26" s="159"/>
      <c r="D26" s="54" t="s">
        <v>59</v>
      </c>
      <c r="E26" s="82"/>
      <c r="F26" s="55">
        <f t="shared" ref="F26" si="7">(E26-C26)</f>
        <v>0</v>
      </c>
      <c r="G26" s="54"/>
      <c r="H26" s="54" t="s">
        <v>59</v>
      </c>
      <c r="I26" s="56"/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 t="shared" ref="S26" si="8">(F26-((I26-G26)))</f>
        <v>0</v>
      </c>
      <c r="T26" s="115">
        <f t="shared" ref="T26" si="9">(F26-((I26-G26)+(L26-J26)+(O26-M26)+(R26-P26)))*24</f>
        <v>0</v>
      </c>
      <c r="U26" s="83">
        <f t="shared" ref="U26" si="10">(($J$13+C26)+($L$13-E26))</f>
        <v>1</v>
      </c>
      <c r="V26" s="100">
        <f t="shared" ref="V26" si="11">(I26-G26)</f>
        <v>0</v>
      </c>
      <c r="W26" s="101">
        <f t="shared" ref="W26" si="12">(V26+U26)</f>
        <v>1</v>
      </c>
      <c r="X26" s="92"/>
      <c r="Y26" s="155"/>
      <c r="Z26" s="26">
        <v>0.37152777777777779</v>
      </c>
      <c r="AB26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7" max="27" man="1"/>
  </rowBreaks>
  <ignoredErrors>
    <ignoredError sqref="Z5 T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7856-1CC1-4A68-BEE8-E530FDA76032}">
  <sheetPr>
    <pageSetUpPr fitToPage="1"/>
  </sheetPr>
  <dimension ref="A1:AB25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236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237</v>
      </c>
      <c r="P5" s="3"/>
      <c r="Q5" s="2"/>
      <c r="R5" s="63" t="s">
        <v>25</v>
      </c>
      <c r="S5" s="64"/>
      <c r="T5" s="76" t="s">
        <v>238</v>
      </c>
      <c r="U5" s="2"/>
      <c r="V5" s="63" t="s">
        <v>27</v>
      </c>
      <c r="W5" s="64"/>
      <c r="X5" s="65"/>
      <c r="Y5" s="60"/>
      <c r="Z5" s="76" t="s">
        <v>239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25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25" t="s">
        <v>60</v>
      </c>
      <c r="C17" s="39"/>
      <c r="D17" s="152" t="s">
        <v>59</v>
      </c>
      <c r="E17" s="152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1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29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154"/>
      <c r="K18" s="154" t="s">
        <v>59</v>
      </c>
      <c r="L18" s="90"/>
      <c r="M18" s="158"/>
      <c r="N18" s="154" t="s">
        <v>59</v>
      </c>
      <c r="O18" s="154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29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154"/>
      <c r="K19" s="154" t="s">
        <v>59</v>
      </c>
      <c r="L19" s="90"/>
      <c r="M19" s="118"/>
      <c r="N19" s="154" t="s">
        <v>59</v>
      </c>
      <c r="O19" s="154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29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154"/>
      <c r="K20" s="154" t="s">
        <v>59</v>
      </c>
      <c r="L20" s="90"/>
      <c r="M20" s="118"/>
      <c r="N20" s="154" t="s">
        <v>59</v>
      </c>
      <c r="O20" s="154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25" t="s">
        <v>64</v>
      </c>
      <c r="C21" s="45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0"/>
      <c r="M21" s="118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29" t="s">
        <v>65</v>
      </c>
      <c r="C22" s="45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154"/>
      <c r="K22" s="154" t="s">
        <v>59</v>
      </c>
      <c r="L22" s="90"/>
      <c r="M22" s="118"/>
      <c r="N22" s="154" t="s">
        <v>59</v>
      </c>
      <c r="O22" s="154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C25" s="200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B8C8-6EC4-4185-9EAF-D693FD78F87F}">
  <sheetPr>
    <pageSetUpPr fitToPage="1"/>
  </sheetPr>
  <dimension ref="A1:AB24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240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241</v>
      </c>
      <c r="P5" s="3"/>
      <c r="Q5" s="2"/>
      <c r="R5" s="63" t="s">
        <v>25</v>
      </c>
      <c r="S5" s="64"/>
      <c r="T5" s="76" t="s">
        <v>242</v>
      </c>
      <c r="U5" s="2"/>
      <c r="V5" s="63" t="s">
        <v>27</v>
      </c>
      <c r="W5" s="64"/>
      <c r="X5" s="65"/>
      <c r="Y5" s="60"/>
      <c r="Z5" s="76" t="s">
        <v>243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129">
        <f t="shared" ref="F16:F20" si="0">(E16-C16)</f>
        <v>0</v>
      </c>
      <c r="G16" s="127"/>
      <c r="H16" s="127" t="s">
        <v>59</v>
      </c>
      <c r="I16" s="130"/>
      <c r="J16" s="131"/>
      <c r="K16" s="131" t="s">
        <v>59</v>
      </c>
      <c r="L16" s="132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55">
        <f t="shared" si="0"/>
        <v>0</v>
      </c>
      <c r="G17" s="54"/>
      <c r="H17" s="54" t="s">
        <v>59</v>
      </c>
      <c r="I17" s="56"/>
      <c r="J17" s="57"/>
      <c r="K17" s="57" t="s">
        <v>59</v>
      </c>
      <c r="L17" s="59"/>
      <c r="M17" s="11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28" t="s">
        <v>59</v>
      </c>
      <c r="L18" s="90"/>
      <c r="M18" s="118"/>
      <c r="N18" s="28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39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28" t="s">
        <v>59</v>
      </c>
      <c r="L19" s="90"/>
      <c r="M19" s="118"/>
      <c r="N19" s="28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39"/>
      <c r="D20" s="152" t="s">
        <v>59</v>
      </c>
      <c r="E20" s="155"/>
      <c r="F20" s="41">
        <f t="shared" si="0"/>
        <v>0</v>
      </c>
      <c r="G20" s="37"/>
      <c r="H20" s="37" t="s">
        <v>59</v>
      </c>
      <c r="I20" s="156"/>
      <c r="J20" s="28"/>
      <c r="K20" s="28" t="s">
        <v>59</v>
      </c>
      <c r="L20" s="90"/>
      <c r="M20" s="118"/>
      <c r="N20" s="28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ref="F21:F22" si="7">(E21-C21)</f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>SUM(($J$13+C21)+($L$13-E12))</f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7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12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T5 Z5" numberStoredAsText="1"/>
    <ignoredError sqref="Z2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C366-4E7B-4588-A03E-02FCE27C706D}">
  <sheetPr>
    <pageSetUpPr fitToPage="1"/>
  </sheetPr>
  <dimension ref="A1:AB79"/>
  <sheetViews>
    <sheetView topLeftCell="A24" zoomScaleNormal="100" zoomScaleSheetLayoutView="85" workbookViewId="0">
      <selection activeCell="U44" sqref="U44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244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245</v>
      </c>
      <c r="P5" s="3"/>
      <c r="Q5" s="2"/>
      <c r="R5" s="63" t="s">
        <v>25</v>
      </c>
      <c r="S5" s="64"/>
      <c r="T5" s="76" t="s">
        <v>246</v>
      </c>
      <c r="U5" s="2"/>
      <c r="V5" s="63" t="s">
        <v>27</v>
      </c>
      <c r="W5" s="64"/>
      <c r="X5" s="65"/>
      <c r="Y5" s="60"/>
      <c r="Z5" s="76" t="s">
        <v>243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75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ht="13.5" thickBot="1" x14ac:dyDescent="0.25">
      <c r="A16" s="2"/>
      <c r="B16" s="430" t="s">
        <v>58</v>
      </c>
      <c r="C16" s="421">
        <v>0.25</v>
      </c>
      <c r="D16" s="422" t="s">
        <v>59</v>
      </c>
      <c r="E16" s="422">
        <v>0.46180555555555558</v>
      </c>
      <c r="F16" s="424">
        <f t="shared" ref="F16:F23" si="0">(E16-C16)</f>
        <v>0.21180555555555558</v>
      </c>
      <c r="G16" s="422"/>
      <c r="H16" s="422" t="s">
        <v>59</v>
      </c>
      <c r="I16" s="425"/>
      <c r="J16" s="426"/>
      <c r="K16" s="426" t="s">
        <v>59</v>
      </c>
      <c r="L16" s="87"/>
      <c r="M16" s="86"/>
      <c r="N16" s="426" t="s">
        <v>59</v>
      </c>
      <c r="O16" s="426"/>
      <c r="P16" s="428"/>
      <c r="Q16" s="426" t="s">
        <v>59</v>
      </c>
      <c r="R16" s="103"/>
      <c r="S16" s="110">
        <f t="shared" ref="S16:S23" si="1">(F16-((I16-G16)))</f>
        <v>0.21180555555555558</v>
      </c>
      <c r="T16" s="113">
        <f t="shared" ref="T16:T23" si="2">(F16-((I16-G16)+(L16-J16)+(O16-M16)+(R16-P16)))*24</f>
        <v>5.0833333333333339</v>
      </c>
      <c r="U16" s="427">
        <f t="shared" ref="U16:U23" si="3">(($J$13+C16)+($L$13-E16))</f>
        <v>0.78819444444444442</v>
      </c>
      <c r="V16" s="119">
        <f t="shared" ref="V16:V23" si="4">(I16-G16)</f>
        <v>0</v>
      </c>
      <c r="W16" s="120">
        <f t="shared" ref="W16:W23" si="5">(V16+U16)</f>
        <v>0.78819444444444442</v>
      </c>
      <c r="X16" s="92"/>
      <c r="Y16" s="155"/>
      <c r="Z16" s="61">
        <f>SUM(($J$13+C16)+($L$13-E23))</f>
        <v>0.30902777777777779</v>
      </c>
      <c r="AB16" s="27"/>
    </row>
    <row r="17" spans="1:28" x14ac:dyDescent="0.2">
      <c r="A17" s="2"/>
      <c r="B17" s="73" t="s">
        <v>58</v>
      </c>
      <c r="C17" s="74">
        <v>0.4513888888888889</v>
      </c>
      <c r="D17" s="67" t="s">
        <v>59</v>
      </c>
      <c r="E17" s="75">
        <v>0.72222222222222221</v>
      </c>
      <c r="F17" s="68">
        <f t="shared" si="0"/>
        <v>0.27083333333333331</v>
      </c>
      <c r="G17" s="67"/>
      <c r="H17" s="67" t="s">
        <v>59</v>
      </c>
      <c r="I17" s="69"/>
      <c r="J17" s="70"/>
      <c r="K17" s="70" t="s">
        <v>59</v>
      </c>
      <c r="L17" s="72"/>
      <c r="M17" s="202">
        <v>0.58680555555555558</v>
      </c>
      <c r="N17" s="70" t="s">
        <v>59</v>
      </c>
      <c r="O17" s="70">
        <v>0.62847222222222221</v>
      </c>
      <c r="P17" s="71"/>
      <c r="Q17" s="70" t="s">
        <v>59</v>
      </c>
      <c r="R17" s="104"/>
      <c r="S17" s="111">
        <f t="shared" si="1"/>
        <v>0.27083333333333331</v>
      </c>
      <c r="T17" s="112">
        <f t="shared" si="2"/>
        <v>5.5</v>
      </c>
      <c r="U17" s="88">
        <f t="shared" si="3"/>
        <v>0.72916666666666674</v>
      </c>
      <c r="V17" s="121">
        <f t="shared" si="4"/>
        <v>0</v>
      </c>
      <c r="W17" s="122">
        <f t="shared" si="5"/>
        <v>0.72916666666666674</v>
      </c>
      <c r="X17" s="92"/>
      <c r="Y17" s="155"/>
      <c r="Z17" s="62">
        <f>SUM(($J$13+C17)+($L$13-E12))</f>
        <v>1.4513888888888888</v>
      </c>
      <c r="AB17" s="27"/>
    </row>
    <row r="18" spans="1:28" x14ac:dyDescent="0.2">
      <c r="A18" s="2"/>
      <c r="B18" s="29" t="s">
        <v>60</v>
      </c>
      <c r="C18" s="126">
        <v>0.25</v>
      </c>
      <c r="D18" s="127" t="s">
        <v>59</v>
      </c>
      <c r="E18" s="128">
        <v>0.72222222222222221</v>
      </c>
      <c r="F18" s="40">
        <f t="shared" si="0"/>
        <v>0.47222222222222221</v>
      </c>
      <c r="G18" s="152"/>
      <c r="H18" s="152" t="s">
        <v>59</v>
      </c>
      <c r="I18" s="153"/>
      <c r="J18" s="28"/>
      <c r="K18" s="28" t="s">
        <v>59</v>
      </c>
      <c r="L18" s="90"/>
      <c r="M18" s="118">
        <v>0.58680555555555558</v>
      </c>
      <c r="N18" s="28" t="s">
        <v>59</v>
      </c>
      <c r="O18" s="28">
        <v>0.62847222222222221</v>
      </c>
      <c r="P18" s="118"/>
      <c r="Q18" s="28" t="s">
        <v>59</v>
      </c>
      <c r="R18" s="94"/>
      <c r="S18" s="108">
        <f t="shared" si="1"/>
        <v>0.47222222222222221</v>
      </c>
      <c r="T18" s="109">
        <f t="shared" si="2"/>
        <v>10.333333333333334</v>
      </c>
      <c r="U18" s="78">
        <f t="shared" si="3"/>
        <v>0.52777777777777779</v>
      </c>
      <c r="V18" s="100">
        <f t="shared" si="4"/>
        <v>0</v>
      </c>
      <c r="W18" s="101">
        <f t="shared" si="5"/>
        <v>0.52777777777777779</v>
      </c>
      <c r="X18" s="92"/>
      <c r="Y18" s="155"/>
      <c r="Z18" s="26">
        <f t="shared" ref="Z18:Z23" si="6">SUM(($J$13+C18)+($L$13-E17))</f>
        <v>0.52777777777777779</v>
      </c>
      <c r="AB18" s="27"/>
    </row>
    <row r="19" spans="1:28" x14ac:dyDescent="0.2">
      <c r="A19" s="2"/>
      <c r="B19" s="29" t="s">
        <v>61</v>
      </c>
      <c r="C19" s="81">
        <v>0.25</v>
      </c>
      <c r="D19" s="54" t="s">
        <v>59</v>
      </c>
      <c r="E19" s="82">
        <v>0.72222222222222221</v>
      </c>
      <c r="F19" s="129">
        <f t="shared" si="0"/>
        <v>0.47222222222222221</v>
      </c>
      <c r="G19" s="127"/>
      <c r="H19" s="127" t="s">
        <v>59</v>
      </c>
      <c r="I19" s="130"/>
      <c r="J19" s="161"/>
      <c r="K19" s="161" t="s">
        <v>59</v>
      </c>
      <c r="L19" s="132"/>
      <c r="M19" s="183">
        <v>0.58680555555555558</v>
      </c>
      <c r="N19" s="57" t="s">
        <v>59</v>
      </c>
      <c r="O19" s="57">
        <v>0.62847222222222221</v>
      </c>
      <c r="P19" s="133"/>
      <c r="Q19" s="161" t="s">
        <v>59</v>
      </c>
      <c r="R19" s="94"/>
      <c r="S19" s="108">
        <f t="shared" si="1"/>
        <v>0.47222222222222221</v>
      </c>
      <c r="T19" s="109">
        <f t="shared" si="2"/>
        <v>10.333333333333334</v>
      </c>
      <c r="U19" s="78">
        <f t="shared" si="3"/>
        <v>0.52777777777777779</v>
      </c>
      <c r="V19" s="100">
        <f t="shared" si="4"/>
        <v>0</v>
      </c>
      <c r="W19" s="101">
        <f t="shared" si="5"/>
        <v>0.52777777777777779</v>
      </c>
      <c r="X19" s="92"/>
      <c r="Y19" s="155"/>
      <c r="Z19" s="26">
        <f t="shared" si="6"/>
        <v>0.52777777777777779</v>
      </c>
      <c r="AB19" s="27"/>
    </row>
    <row r="20" spans="1:28" x14ac:dyDescent="0.2">
      <c r="A20" s="2"/>
      <c r="B20" s="160" t="s">
        <v>140</v>
      </c>
      <c r="C20" s="172">
        <v>0.25</v>
      </c>
      <c r="D20" s="127" t="s">
        <v>59</v>
      </c>
      <c r="E20" s="127">
        <v>0.875</v>
      </c>
      <c r="F20" s="165">
        <f t="shared" si="0"/>
        <v>0.625</v>
      </c>
      <c r="G20" s="163">
        <v>0.58680555555555558</v>
      </c>
      <c r="H20" s="163" t="s">
        <v>59</v>
      </c>
      <c r="I20" s="166">
        <v>0.62847222222222221</v>
      </c>
      <c r="J20" s="167"/>
      <c r="K20" s="167" t="s">
        <v>59</v>
      </c>
      <c r="L20" s="168"/>
      <c r="M20" s="268"/>
      <c r="N20" s="167" t="s">
        <v>59</v>
      </c>
      <c r="O20" s="269"/>
      <c r="P20" s="169"/>
      <c r="Q20" s="167" t="s">
        <v>59</v>
      </c>
      <c r="R20" s="94"/>
      <c r="S20" s="108">
        <f t="shared" si="1"/>
        <v>0.58333333333333337</v>
      </c>
      <c r="T20" s="135">
        <f t="shared" si="2"/>
        <v>14</v>
      </c>
      <c r="U20" s="136">
        <f t="shared" si="3"/>
        <v>0.375</v>
      </c>
      <c r="V20" s="100">
        <f t="shared" si="4"/>
        <v>4.166666666666663E-2</v>
      </c>
      <c r="W20" s="101">
        <f t="shared" si="5"/>
        <v>0.41666666666666663</v>
      </c>
      <c r="X20" s="92"/>
      <c r="Y20" s="155"/>
      <c r="Z20" s="138">
        <f t="shared" si="6"/>
        <v>0.52777777777777779</v>
      </c>
      <c r="AB20" s="27"/>
    </row>
    <row r="21" spans="1:28" x14ac:dyDescent="0.2">
      <c r="A21" s="2"/>
      <c r="B21" s="182" t="s">
        <v>247</v>
      </c>
      <c r="C21" s="159">
        <v>0.2361111111111111</v>
      </c>
      <c r="D21" s="163" t="s">
        <v>59</v>
      </c>
      <c r="E21" s="163">
        <v>0.86111111111111116</v>
      </c>
      <c r="F21" s="55">
        <f t="shared" si="0"/>
        <v>0.625</v>
      </c>
      <c r="G21" s="54">
        <v>0.58680555555555558</v>
      </c>
      <c r="H21" s="54" t="s">
        <v>59</v>
      </c>
      <c r="I21" s="56">
        <v>0.62847222222222221</v>
      </c>
      <c r="J21" s="57"/>
      <c r="K21" s="57" t="s">
        <v>59</v>
      </c>
      <c r="L21" s="59"/>
      <c r="M21" s="183"/>
      <c r="N21" s="57" t="s">
        <v>59</v>
      </c>
      <c r="O21" s="177"/>
      <c r="P21" s="58">
        <v>0.50347222222222221</v>
      </c>
      <c r="Q21" s="57" t="s">
        <v>59</v>
      </c>
      <c r="R21" s="94">
        <v>0.52777777777777779</v>
      </c>
      <c r="S21" s="108">
        <f t="shared" si="1"/>
        <v>0.58333333333333337</v>
      </c>
      <c r="T21" s="115">
        <f t="shared" si="2"/>
        <v>13.416666666666668</v>
      </c>
      <c r="U21" s="83">
        <f t="shared" si="3"/>
        <v>0.37499999999999994</v>
      </c>
      <c r="V21" s="100">
        <f t="shared" si="4"/>
        <v>4.166666666666663E-2</v>
      </c>
      <c r="W21" s="101">
        <f t="shared" si="5"/>
        <v>0.41666666666666657</v>
      </c>
      <c r="X21" s="92"/>
      <c r="Y21" s="155"/>
      <c r="Z21" s="139">
        <f t="shared" si="6"/>
        <v>0.3611111111111111</v>
      </c>
      <c r="AB21" s="27"/>
    </row>
    <row r="22" spans="1:28" x14ac:dyDescent="0.2">
      <c r="A22" s="2"/>
      <c r="B22" s="137" t="s">
        <v>156</v>
      </c>
      <c r="C22" s="39">
        <v>0.3611111111111111</v>
      </c>
      <c r="D22" s="152" t="s">
        <v>59</v>
      </c>
      <c r="E22" s="155">
        <v>0.89583333333333337</v>
      </c>
      <c r="F22" s="40">
        <f t="shared" si="0"/>
        <v>0.53472222222222232</v>
      </c>
      <c r="G22" s="152">
        <v>0.50347222222222221</v>
      </c>
      <c r="H22" s="152" t="s">
        <v>59</v>
      </c>
      <c r="I22" s="153">
        <v>0.55555555555555558</v>
      </c>
      <c r="J22" s="154"/>
      <c r="K22" s="154" t="s">
        <v>59</v>
      </c>
      <c r="L22" s="91"/>
      <c r="M22" s="24">
        <v>0.69444444444444442</v>
      </c>
      <c r="N22" s="154" t="s">
        <v>59</v>
      </c>
      <c r="O22" s="154">
        <v>0.75347222222222221</v>
      </c>
      <c r="P22" s="24"/>
      <c r="Q22" s="154" t="s">
        <v>59</v>
      </c>
      <c r="R22" s="94"/>
      <c r="S22" s="108">
        <f t="shared" si="1"/>
        <v>0.48263888888888895</v>
      </c>
      <c r="T22" s="109">
        <f t="shared" si="2"/>
        <v>10.166666666666668</v>
      </c>
      <c r="U22" s="78">
        <f t="shared" si="3"/>
        <v>0.46527777777777773</v>
      </c>
      <c r="V22" s="100">
        <f t="shared" si="4"/>
        <v>5.208333333333337E-2</v>
      </c>
      <c r="W22" s="101">
        <f t="shared" si="5"/>
        <v>0.51736111111111116</v>
      </c>
      <c r="X22" s="92"/>
      <c r="Y22" s="155"/>
      <c r="Z22" s="26">
        <f t="shared" si="6"/>
        <v>0.49999999999999994</v>
      </c>
      <c r="AB22" s="27"/>
    </row>
    <row r="23" spans="1:28" ht="13.5" thickBot="1" x14ac:dyDescent="0.25">
      <c r="A23" s="2"/>
      <c r="B23" s="29" t="s">
        <v>65</v>
      </c>
      <c r="C23" s="39">
        <v>0.31597222222222221</v>
      </c>
      <c r="D23" s="152" t="s">
        <v>59</v>
      </c>
      <c r="E23" s="155">
        <v>0.94097222222222221</v>
      </c>
      <c r="F23" s="40">
        <f t="shared" si="0"/>
        <v>0.625</v>
      </c>
      <c r="G23" s="152">
        <v>0.50347222222222221</v>
      </c>
      <c r="H23" s="152" t="s">
        <v>59</v>
      </c>
      <c r="I23" s="153">
        <v>0.55208333333333337</v>
      </c>
      <c r="J23" s="28"/>
      <c r="K23" s="28" t="s">
        <v>59</v>
      </c>
      <c r="L23" s="90"/>
      <c r="M23" s="118"/>
      <c r="N23" s="28" t="s">
        <v>59</v>
      </c>
      <c r="O23" s="28"/>
      <c r="P23" s="118"/>
      <c r="Q23" s="28" t="s">
        <v>59</v>
      </c>
      <c r="R23" s="93"/>
      <c r="S23" s="108">
        <f t="shared" si="1"/>
        <v>0.57638888888888884</v>
      </c>
      <c r="T23" s="109">
        <f t="shared" si="2"/>
        <v>13.833333333333332</v>
      </c>
      <c r="U23" s="78">
        <f t="shared" si="3"/>
        <v>0.375</v>
      </c>
      <c r="V23" s="100">
        <f t="shared" si="4"/>
        <v>4.861111111111116E-2</v>
      </c>
      <c r="W23" s="101">
        <f t="shared" si="5"/>
        <v>0.42361111111111116</v>
      </c>
      <c r="X23" s="92"/>
      <c r="Y23" s="3"/>
      <c r="Z23" s="32">
        <f t="shared" si="6"/>
        <v>0.42013888888888884</v>
      </c>
      <c r="AB23" s="27"/>
    </row>
    <row r="24" spans="1:28" ht="13.5" thickBot="1" x14ac:dyDescent="0.25">
      <c r="A24" s="2"/>
      <c r="B24" s="2"/>
      <c r="C24" s="12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SUM(S17:S23)*24</f>
        <v>82.583333333333343</v>
      </c>
      <c r="T24" s="107">
        <f>SUM(T17:T23)</f>
        <v>77.583333333333343</v>
      </c>
      <c r="U24" s="3"/>
      <c r="V24" s="2"/>
      <c r="W24" s="30">
        <f>SUM(W17:W23)*24</f>
        <v>85.416666666666657</v>
      </c>
      <c r="X24" s="31"/>
      <c r="Y24" s="31"/>
      <c r="Z24" s="33"/>
    </row>
    <row r="26" spans="1:28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80" t="s">
        <v>77</v>
      </c>
      <c r="C27" s="81">
        <v>0.41666666666666669</v>
      </c>
      <c r="D27" s="82" t="s">
        <v>59</v>
      </c>
      <c r="E27" s="82">
        <v>0.94097222222222221</v>
      </c>
      <c r="F27" s="165">
        <f>(E27-C27)</f>
        <v>0.52430555555555558</v>
      </c>
      <c r="G27" s="163"/>
      <c r="H27" s="163" t="s">
        <v>59</v>
      </c>
      <c r="I27" s="166"/>
      <c r="J27" s="167"/>
      <c r="K27" s="167" t="s">
        <v>59</v>
      </c>
      <c r="L27" s="168"/>
      <c r="M27" s="183"/>
      <c r="N27" s="57" t="s">
        <v>59</v>
      </c>
      <c r="O27" s="57"/>
      <c r="P27" s="169"/>
      <c r="Q27" s="167" t="s">
        <v>59</v>
      </c>
      <c r="R27" s="94"/>
      <c r="S27" s="108">
        <f>(F27-((I27-G27)))</f>
        <v>0.52430555555555558</v>
      </c>
      <c r="T27" s="115">
        <f>(F27-((I27-G27)+(L27-J27)+(O27-M27)+(R27-P27)))*24</f>
        <v>12.583333333333334</v>
      </c>
      <c r="U27" s="83">
        <f>(($J$13+C27)+($L$13-E27))</f>
        <v>0.47569444444444448</v>
      </c>
      <c r="V27" s="100">
        <f>(I27-G27)</f>
        <v>0</v>
      </c>
      <c r="W27" s="101">
        <f>(V27+U27)</f>
        <v>0.47569444444444448</v>
      </c>
      <c r="X27" s="92"/>
      <c r="Y27" s="155"/>
      <c r="Z27" s="26">
        <f>SUM(($J$13+C27)+($L$13-E25))</f>
        <v>1.4166666666666667</v>
      </c>
      <c r="AB27" s="27"/>
    </row>
    <row r="28" spans="1:28" x14ac:dyDescent="0.2">
      <c r="A28" s="2"/>
      <c r="B28" s="80" t="s">
        <v>161</v>
      </c>
      <c r="C28" s="81">
        <v>0.3611111111111111</v>
      </c>
      <c r="D28" s="82" t="s">
        <v>59</v>
      </c>
      <c r="E28" s="82">
        <v>0.72569444444444442</v>
      </c>
      <c r="F28" s="165">
        <f>(E28-C28)</f>
        <v>0.36458333333333331</v>
      </c>
      <c r="G28" s="163">
        <v>0.50347222222222221</v>
      </c>
      <c r="H28" s="163" t="s">
        <v>59</v>
      </c>
      <c r="I28" s="166">
        <v>0.55555555555555558</v>
      </c>
      <c r="J28" s="167"/>
      <c r="K28" s="167" t="s">
        <v>59</v>
      </c>
      <c r="L28" s="168"/>
      <c r="M28" s="183"/>
      <c r="N28" s="57" t="s">
        <v>59</v>
      </c>
      <c r="O28" s="57"/>
      <c r="P28" s="169"/>
      <c r="Q28" s="167" t="s">
        <v>59</v>
      </c>
      <c r="R28" s="94"/>
      <c r="S28" s="108">
        <f>(F28-((I28-G28)))</f>
        <v>0.31249999999999994</v>
      </c>
      <c r="T28" s="115">
        <f>(F28-((I28-G28)+(L28-J28)+(O28-M28)+(R28-P28)))*24</f>
        <v>7.4999999999999982</v>
      </c>
      <c r="U28" s="83">
        <f>(($J$13+C28)+($L$13-E28))</f>
        <v>0.63541666666666674</v>
      </c>
      <c r="V28" s="100">
        <f>(I28-G28)</f>
        <v>5.208333333333337E-2</v>
      </c>
      <c r="W28" s="101">
        <f>(V28+U28)</f>
        <v>0.68750000000000011</v>
      </c>
      <c r="X28" s="92"/>
      <c r="Y28" s="155"/>
      <c r="Z28" s="26">
        <f>SUM(($J$13+C28)+($L$13-E21))</f>
        <v>0.49999999999999994</v>
      </c>
      <c r="AB28" s="27"/>
    </row>
    <row r="29" spans="1:28" x14ac:dyDescent="0.2">
      <c r="A29" s="2"/>
      <c r="B29" s="80" t="s">
        <v>79</v>
      </c>
      <c r="C29" s="81">
        <v>0.53125</v>
      </c>
      <c r="D29" s="82" t="s">
        <v>59</v>
      </c>
      <c r="E29" s="82">
        <v>0.94097222222222221</v>
      </c>
      <c r="F29" s="165">
        <f>(E29-C29)</f>
        <v>0.40972222222222221</v>
      </c>
      <c r="G29" s="163"/>
      <c r="H29" s="163" t="s">
        <v>59</v>
      </c>
      <c r="I29" s="166"/>
      <c r="J29" s="167"/>
      <c r="K29" s="167" t="s">
        <v>59</v>
      </c>
      <c r="L29" s="168"/>
      <c r="M29" s="183"/>
      <c r="N29" s="57" t="s">
        <v>59</v>
      </c>
      <c r="O29" s="57"/>
      <c r="P29" s="169"/>
      <c r="Q29" s="167" t="s">
        <v>59</v>
      </c>
      <c r="R29" s="94"/>
      <c r="S29" s="108">
        <f>(F29-((I29-G29)))</f>
        <v>0.40972222222222221</v>
      </c>
      <c r="T29" s="115">
        <f>(F29-((I29-G29)+(L29-J29)+(O29-M29)+(R29-P29)))*24</f>
        <v>9.8333333333333321</v>
      </c>
      <c r="U29" s="83">
        <f>(($J$13+C29)+($L$13-E29))</f>
        <v>0.59027777777777779</v>
      </c>
      <c r="V29" s="100">
        <f>(I29-G29)</f>
        <v>0</v>
      </c>
      <c r="W29" s="101">
        <f>(V29+U29)</f>
        <v>0.59027777777777779</v>
      </c>
      <c r="X29" s="92"/>
      <c r="Y29" s="155"/>
      <c r="Z29" s="26">
        <f>SUM(($J$13+C29)+($L$13-E28))</f>
        <v>0.80555555555555558</v>
      </c>
      <c r="AB29" s="27"/>
    </row>
    <row r="30" spans="1:28" x14ac:dyDescent="0.2">
      <c r="A30" s="2"/>
      <c r="B30" s="162" t="s">
        <v>248</v>
      </c>
      <c r="C30" s="81">
        <v>0.2361111111111111</v>
      </c>
      <c r="D30" s="164" t="s">
        <v>59</v>
      </c>
      <c r="E30" s="164">
        <v>0.84375</v>
      </c>
      <c r="F30" s="55">
        <f>(E30-C30)</f>
        <v>0.60763888888888884</v>
      </c>
      <c r="G30" s="54">
        <v>0.58680555555555558</v>
      </c>
      <c r="H30" s="54" t="s">
        <v>59</v>
      </c>
      <c r="I30" s="56">
        <v>0.62847222222222221</v>
      </c>
      <c r="J30" s="57"/>
      <c r="K30" s="57" t="s">
        <v>59</v>
      </c>
      <c r="L30" s="59"/>
      <c r="M30" s="183"/>
      <c r="N30" s="57" t="s">
        <v>59</v>
      </c>
      <c r="O30" s="177"/>
      <c r="P30" s="58">
        <v>0.50347222222222221</v>
      </c>
      <c r="Q30" s="57" t="s">
        <v>59</v>
      </c>
      <c r="R30" s="94">
        <v>0.52777777777777779</v>
      </c>
      <c r="S30" s="108">
        <f>(F30-((I30-G30)))</f>
        <v>0.56597222222222221</v>
      </c>
      <c r="T30" s="115">
        <f>(F30-((I30-G30)+(L30-J30)+(O30-M30)+(R30-P30)))*24</f>
        <v>13</v>
      </c>
      <c r="U30" s="83">
        <f>(($J$13+C30)+($L$13-E30))</f>
        <v>0.3923611111111111</v>
      </c>
      <c r="V30" s="100">
        <f>(I30-G30)</f>
        <v>4.166666666666663E-2</v>
      </c>
      <c r="W30" s="101">
        <f>(V30+U30)</f>
        <v>0.43402777777777773</v>
      </c>
      <c r="X30" s="92"/>
      <c r="Y30" s="155"/>
      <c r="Z30" s="139">
        <f>SUM(($J$13+C30)+($L$13-E29))</f>
        <v>0.2951388888888889</v>
      </c>
      <c r="AB30" s="27"/>
    </row>
    <row r="32" spans="1:28" ht="13.5" thickBot="1" x14ac:dyDescent="0.25">
      <c r="A32" s="2"/>
      <c r="B32" s="2"/>
      <c r="C32" s="47" t="s">
        <v>80</v>
      </c>
      <c r="D32" s="2"/>
      <c r="E32" s="2"/>
      <c r="F32" s="2"/>
      <c r="G32" s="2"/>
      <c r="H32" s="2"/>
      <c r="I32" s="2"/>
      <c r="J32" s="2"/>
      <c r="K32" s="2"/>
      <c r="L32" s="2"/>
      <c r="M32" s="18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8" ht="13.5" hidden="1" thickBot="1" x14ac:dyDescent="0.25">
      <c r="A33" s="2"/>
      <c r="B33" s="2"/>
      <c r="C33" s="2"/>
      <c r="D33" s="2"/>
      <c r="E33" s="2"/>
      <c r="F33" s="2"/>
      <c r="G33" s="2"/>
      <c r="H33" s="2"/>
      <c r="I33" s="2"/>
      <c r="J33" s="18">
        <v>0</v>
      </c>
      <c r="K33" s="2"/>
      <c r="L33" s="18">
        <v>1</v>
      </c>
      <c r="M33" s="1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8" x14ac:dyDescent="0.2">
      <c r="A34" s="2"/>
      <c r="B34" s="48"/>
      <c r="C34" s="148"/>
      <c r="D34" s="49"/>
      <c r="E34" s="19" t="s">
        <v>40</v>
      </c>
      <c r="F34" s="146"/>
      <c r="G34" s="34"/>
      <c r="H34" s="35" t="s">
        <v>41</v>
      </c>
      <c r="I34" s="146"/>
      <c r="J34" s="20"/>
      <c r="K34" s="20" t="s">
        <v>42</v>
      </c>
      <c r="L34" s="116"/>
      <c r="M34" s="117"/>
      <c r="N34" s="20" t="s">
        <v>42</v>
      </c>
      <c r="O34" s="20"/>
      <c r="P34" s="117"/>
      <c r="Q34" s="20" t="s">
        <v>43</v>
      </c>
      <c r="R34" s="20"/>
      <c r="S34" s="21" t="s">
        <v>44</v>
      </c>
      <c r="T34" s="147" t="s">
        <v>45</v>
      </c>
      <c r="U34" s="148"/>
      <c r="V34" s="19" t="s">
        <v>46</v>
      </c>
      <c r="W34" s="147"/>
      <c r="X34" s="5"/>
      <c r="Y34" s="5"/>
      <c r="Z34" s="44" t="s">
        <v>47</v>
      </c>
      <c r="AB34" s="42" t="s">
        <v>33</v>
      </c>
    </row>
    <row r="35" spans="1:28" ht="13.5" thickBot="1" x14ac:dyDescent="0.25">
      <c r="A35" s="2"/>
      <c r="B35" s="50" t="s">
        <v>48</v>
      </c>
      <c r="C35" s="279"/>
      <c r="D35" s="51" t="s">
        <v>49</v>
      </c>
      <c r="E35" s="52"/>
      <c r="F35" s="38" t="s">
        <v>50</v>
      </c>
      <c r="G35" s="36" t="s">
        <v>51</v>
      </c>
      <c r="H35" s="36"/>
      <c r="I35" s="149" t="s">
        <v>51</v>
      </c>
      <c r="J35" s="150" t="s">
        <v>51</v>
      </c>
      <c r="K35" s="23"/>
      <c r="L35" s="23" t="s">
        <v>51</v>
      </c>
      <c r="M35" s="150" t="s">
        <v>51</v>
      </c>
      <c r="N35" s="23"/>
      <c r="O35" s="23" t="s">
        <v>51</v>
      </c>
      <c r="P35" s="150" t="s">
        <v>51</v>
      </c>
      <c r="Q35" s="23"/>
      <c r="R35" s="96" t="s">
        <v>51</v>
      </c>
      <c r="S35" s="97" t="s">
        <v>52</v>
      </c>
      <c r="T35" s="22" t="s">
        <v>53</v>
      </c>
      <c r="U35" s="22" t="s">
        <v>54</v>
      </c>
      <c r="V35" s="98" t="s">
        <v>55</v>
      </c>
      <c r="W35" s="99" t="s">
        <v>56</v>
      </c>
      <c r="X35" s="102"/>
      <c r="Y35" s="151"/>
      <c r="Z35" s="420" t="s">
        <v>57</v>
      </c>
      <c r="AB35" s="43"/>
    </row>
    <row r="36" spans="1:28" ht="13.5" thickBot="1" x14ac:dyDescent="0.25">
      <c r="A36" s="2"/>
      <c r="B36" s="430" t="s">
        <v>58</v>
      </c>
      <c r="C36" s="421">
        <v>0.25</v>
      </c>
      <c r="D36" s="422" t="s">
        <v>59</v>
      </c>
      <c r="E36" s="422">
        <v>0.46180555555555558</v>
      </c>
      <c r="F36" s="424">
        <f t="shared" ref="F36:F43" si="7">(E36-C36)</f>
        <v>0.21180555555555558</v>
      </c>
      <c r="G36" s="422"/>
      <c r="H36" s="422" t="s">
        <v>59</v>
      </c>
      <c r="I36" s="425"/>
      <c r="J36" s="426"/>
      <c r="K36" s="426" t="s">
        <v>59</v>
      </c>
      <c r="L36" s="87"/>
      <c r="M36" s="86"/>
      <c r="N36" s="426" t="s">
        <v>59</v>
      </c>
      <c r="O36" s="426"/>
      <c r="P36" s="428"/>
      <c r="Q36" s="426" t="s">
        <v>59</v>
      </c>
      <c r="R36" s="103"/>
      <c r="S36" s="110">
        <f t="shared" ref="S36:S43" si="8">(F36-((I36-G36)))</f>
        <v>0.21180555555555558</v>
      </c>
      <c r="T36" s="113">
        <f t="shared" ref="T36:T43" si="9">(F36-((I36-G36)+(L36-J36)+(O36-M36)+(R36-P36)))*24</f>
        <v>5.0833333333333339</v>
      </c>
      <c r="U36" s="427">
        <f t="shared" ref="U36:U43" si="10">(($J$13+C36)+($L$13-E36))</f>
        <v>0.78819444444444442</v>
      </c>
      <c r="V36" s="119">
        <f t="shared" ref="V36:V43" si="11">(I36-G36)</f>
        <v>0</v>
      </c>
      <c r="W36" s="120">
        <f t="shared" ref="W36:W43" si="12">(V36+U36)</f>
        <v>0.78819444444444442</v>
      </c>
      <c r="X36" s="92"/>
      <c r="Y36" s="155"/>
      <c r="Z36" s="61">
        <f>SUM(($J$13+C36)+($L$13-E43))</f>
        <v>0.30902777777777779</v>
      </c>
      <c r="AB36" s="27"/>
    </row>
    <row r="37" spans="1:28" x14ac:dyDescent="0.2">
      <c r="A37" s="2"/>
      <c r="B37" s="73" t="s">
        <v>58</v>
      </c>
      <c r="C37" s="74">
        <v>0.4513888888888889</v>
      </c>
      <c r="D37" s="67" t="s">
        <v>59</v>
      </c>
      <c r="E37" s="75">
        <v>0.75</v>
      </c>
      <c r="F37" s="68">
        <f t="shared" si="7"/>
        <v>0.2986111111111111</v>
      </c>
      <c r="G37" s="67"/>
      <c r="H37" s="67" t="s">
        <v>59</v>
      </c>
      <c r="I37" s="69"/>
      <c r="J37" s="70"/>
      <c r="K37" s="70" t="s">
        <v>59</v>
      </c>
      <c r="L37" s="72"/>
      <c r="M37" s="202">
        <v>0.58680555555555558</v>
      </c>
      <c r="N37" s="70" t="s">
        <v>59</v>
      </c>
      <c r="O37" s="70">
        <v>0.62847222222222221</v>
      </c>
      <c r="P37" s="71">
        <v>0.50347222222222221</v>
      </c>
      <c r="Q37" s="70" t="s">
        <v>59</v>
      </c>
      <c r="R37" s="104">
        <v>0.52777777777777779</v>
      </c>
      <c r="S37" s="111">
        <f t="shared" si="8"/>
        <v>0.2986111111111111</v>
      </c>
      <c r="T37" s="112">
        <f t="shared" si="9"/>
        <v>5.5833333333333339</v>
      </c>
      <c r="U37" s="88">
        <f t="shared" si="10"/>
        <v>0.70138888888888884</v>
      </c>
      <c r="V37" s="121">
        <f t="shared" si="11"/>
        <v>0</v>
      </c>
      <c r="W37" s="122">
        <f t="shared" si="12"/>
        <v>0.70138888888888884</v>
      </c>
      <c r="X37" s="92"/>
      <c r="Y37" s="155"/>
      <c r="Z37" s="62">
        <f>SUM(($J$13+C37)+($L$13-E32))</f>
        <v>1.4513888888888888</v>
      </c>
      <c r="AB37" s="27"/>
    </row>
    <row r="38" spans="1:28" x14ac:dyDescent="0.2">
      <c r="A38" s="2"/>
      <c r="B38" s="29" t="s">
        <v>60</v>
      </c>
      <c r="C38" s="126">
        <v>0.25</v>
      </c>
      <c r="D38" s="127" t="s">
        <v>59</v>
      </c>
      <c r="E38" s="127">
        <v>0.80902777777777779</v>
      </c>
      <c r="F38" s="40">
        <f t="shared" si="7"/>
        <v>0.55902777777777779</v>
      </c>
      <c r="G38" s="152"/>
      <c r="H38" s="152" t="s">
        <v>59</v>
      </c>
      <c r="I38" s="153"/>
      <c r="J38" s="28"/>
      <c r="K38" s="28" t="s">
        <v>59</v>
      </c>
      <c r="L38" s="90"/>
      <c r="M38" s="118">
        <v>0.58680555555555558</v>
      </c>
      <c r="N38" s="28" t="s">
        <v>59</v>
      </c>
      <c r="O38" s="28">
        <v>0.62847222222222221</v>
      </c>
      <c r="P38" s="118">
        <v>0.50347222222222221</v>
      </c>
      <c r="Q38" s="28" t="s">
        <v>59</v>
      </c>
      <c r="R38" s="94">
        <v>0.52777777777777779</v>
      </c>
      <c r="S38" s="108">
        <f t="shared" si="8"/>
        <v>0.55902777777777779</v>
      </c>
      <c r="T38" s="109">
        <f t="shared" si="9"/>
        <v>11.833333333333334</v>
      </c>
      <c r="U38" s="78">
        <f t="shared" si="10"/>
        <v>0.44097222222222221</v>
      </c>
      <c r="V38" s="100">
        <f t="shared" si="11"/>
        <v>0</v>
      </c>
      <c r="W38" s="101">
        <f t="shared" si="12"/>
        <v>0.44097222222222221</v>
      </c>
      <c r="X38" s="92"/>
      <c r="Y38" s="155"/>
      <c r="Z38" s="26">
        <f t="shared" ref="Z38:Z43" si="13">SUM(($J$13+C38)+($L$13-E37))</f>
        <v>0.5</v>
      </c>
      <c r="AB38" s="27"/>
    </row>
    <row r="39" spans="1:28" x14ac:dyDescent="0.2">
      <c r="A39" s="2"/>
      <c r="B39" s="29" t="s">
        <v>61</v>
      </c>
      <c r="C39" s="81">
        <v>0.25</v>
      </c>
      <c r="D39" s="54" t="s">
        <v>59</v>
      </c>
      <c r="E39" s="82">
        <v>0.82986111111111116</v>
      </c>
      <c r="F39" s="129">
        <f t="shared" si="7"/>
        <v>0.57986111111111116</v>
      </c>
      <c r="G39" s="127">
        <v>0.58680555555555558</v>
      </c>
      <c r="H39" s="127" t="s">
        <v>59</v>
      </c>
      <c r="I39" s="130">
        <v>0.62847222222222221</v>
      </c>
      <c r="J39" s="161"/>
      <c r="K39" s="161" t="s">
        <v>59</v>
      </c>
      <c r="L39" s="132"/>
      <c r="M39" s="183"/>
      <c r="N39" s="57" t="s">
        <v>59</v>
      </c>
      <c r="O39" s="57"/>
      <c r="P39" s="133">
        <v>0.50347222222222221</v>
      </c>
      <c r="Q39" s="161" t="s">
        <v>59</v>
      </c>
      <c r="R39" s="94">
        <v>0.52777777777777779</v>
      </c>
      <c r="S39" s="108">
        <f t="shared" si="8"/>
        <v>0.53819444444444453</v>
      </c>
      <c r="T39" s="109">
        <f t="shared" si="9"/>
        <v>12.333333333333336</v>
      </c>
      <c r="U39" s="78">
        <f t="shared" si="10"/>
        <v>0.42013888888888884</v>
      </c>
      <c r="V39" s="100">
        <f t="shared" si="11"/>
        <v>4.166666666666663E-2</v>
      </c>
      <c r="W39" s="101">
        <f t="shared" si="12"/>
        <v>0.46180555555555547</v>
      </c>
      <c r="X39" s="92"/>
      <c r="Y39" s="155"/>
      <c r="Z39" s="26">
        <f t="shared" si="13"/>
        <v>0.44097222222222221</v>
      </c>
      <c r="AB39" s="27"/>
    </row>
    <row r="40" spans="1:28" x14ac:dyDescent="0.2">
      <c r="A40" s="2"/>
      <c r="B40" s="160" t="s">
        <v>62</v>
      </c>
      <c r="C40" s="172">
        <v>0.25</v>
      </c>
      <c r="D40" s="127" t="s">
        <v>59</v>
      </c>
      <c r="E40" s="127">
        <v>0.82986111111111116</v>
      </c>
      <c r="F40" s="165">
        <f t="shared" si="7"/>
        <v>0.57986111111111116</v>
      </c>
      <c r="G40" s="163">
        <v>0.58680555555555558</v>
      </c>
      <c r="H40" s="163" t="s">
        <v>59</v>
      </c>
      <c r="I40" s="166">
        <v>0.62847222222222221</v>
      </c>
      <c r="J40" s="167"/>
      <c r="K40" s="167" t="s">
        <v>59</v>
      </c>
      <c r="L40" s="168"/>
      <c r="M40" s="268"/>
      <c r="N40" s="167" t="s">
        <v>59</v>
      </c>
      <c r="O40" s="269"/>
      <c r="P40" s="169">
        <v>0.50347222222222221</v>
      </c>
      <c r="Q40" s="167" t="s">
        <v>59</v>
      </c>
      <c r="R40" s="94">
        <v>0.52777777777777779</v>
      </c>
      <c r="S40" s="108">
        <f t="shared" si="8"/>
        <v>0.53819444444444453</v>
      </c>
      <c r="T40" s="135">
        <f t="shared" si="9"/>
        <v>12.333333333333336</v>
      </c>
      <c r="U40" s="136">
        <f t="shared" si="10"/>
        <v>0.42013888888888884</v>
      </c>
      <c r="V40" s="100">
        <f t="shared" si="11"/>
        <v>4.166666666666663E-2</v>
      </c>
      <c r="W40" s="101">
        <f t="shared" si="12"/>
        <v>0.46180555555555547</v>
      </c>
      <c r="X40" s="92"/>
      <c r="Y40" s="155"/>
      <c r="Z40" s="138">
        <f t="shared" si="13"/>
        <v>0.42013888888888884</v>
      </c>
      <c r="AB40" s="27"/>
    </row>
    <row r="41" spans="1:28" x14ac:dyDescent="0.2">
      <c r="A41" s="2"/>
      <c r="B41" s="182" t="s">
        <v>155</v>
      </c>
      <c r="C41" s="159">
        <v>0.25</v>
      </c>
      <c r="D41" s="163" t="s">
        <v>59</v>
      </c>
      <c r="E41" s="163">
        <v>0.875</v>
      </c>
      <c r="F41" s="55">
        <f t="shared" si="7"/>
        <v>0.625</v>
      </c>
      <c r="G41" s="54">
        <v>0.58680555555555558</v>
      </c>
      <c r="H41" s="54" t="s">
        <v>59</v>
      </c>
      <c r="I41" s="56">
        <v>0.62847222222222221</v>
      </c>
      <c r="J41" s="57"/>
      <c r="K41" s="57" t="s">
        <v>59</v>
      </c>
      <c r="L41" s="59"/>
      <c r="M41" s="183"/>
      <c r="N41" s="57" t="s">
        <v>59</v>
      </c>
      <c r="O41" s="177"/>
      <c r="P41" s="58">
        <v>0.50347222222222221</v>
      </c>
      <c r="Q41" s="57" t="s">
        <v>59</v>
      </c>
      <c r="R41" s="94">
        <v>0.52777777777777779</v>
      </c>
      <c r="S41" s="108">
        <f t="shared" si="8"/>
        <v>0.58333333333333337</v>
      </c>
      <c r="T41" s="115">
        <f t="shared" si="9"/>
        <v>13.416666666666668</v>
      </c>
      <c r="U41" s="83">
        <f t="shared" si="10"/>
        <v>0.375</v>
      </c>
      <c r="V41" s="100">
        <f t="shared" si="11"/>
        <v>4.166666666666663E-2</v>
      </c>
      <c r="W41" s="101">
        <f t="shared" si="12"/>
        <v>0.41666666666666663</v>
      </c>
      <c r="X41" s="92"/>
      <c r="Y41" s="155"/>
      <c r="Z41" s="139">
        <f t="shared" si="13"/>
        <v>0.42013888888888884</v>
      </c>
      <c r="AB41" s="27"/>
    </row>
    <row r="42" spans="1:28" x14ac:dyDescent="0.2">
      <c r="A42" s="2"/>
      <c r="B42" s="137" t="s">
        <v>156</v>
      </c>
      <c r="C42" s="39">
        <v>0.3611111111111111</v>
      </c>
      <c r="D42" s="152" t="s">
        <v>59</v>
      </c>
      <c r="E42" s="155">
        <v>0.89583333333333337</v>
      </c>
      <c r="F42" s="40">
        <f t="shared" si="7"/>
        <v>0.53472222222222232</v>
      </c>
      <c r="G42" s="152">
        <v>0.50347222222222221</v>
      </c>
      <c r="H42" s="152" t="s">
        <v>59</v>
      </c>
      <c r="I42" s="153">
        <v>0.55555555555555558</v>
      </c>
      <c r="J42" s="154"/>
      <c r="K42" s="154" t="s">
        <v>59</v>
      </c>
      <c r="L42" s="91"/>
      <c r="M42" s="24">
        <v>0.69444444444444442</v>
      </c>
      <c r="N42" s="154" t="s">
        <v>59</v>
      </c>
      <c r="O42" s="154">
        <v>0.75347222222222221</v>
      </c>
      <c r="P42" s="24"/>
      <c r="Q42" s="154" t="s">
        <v>59</v>
      </c>
      <c r="R42" s="94"/>
      <c r="S42" s="108">
        <f t="shared" si="8"/>
        <v>0.48263888888888895</v>
      </c>
      <c r="T42" s="109">
        <f t="shared" si="9"/>
        <v>10.166666666666668</v>
      </c>
      <c r="U42" s="78">
        <f t="shared" si="10"/>
        <v>0.46527777777777773</v>
      </c>
      <c r="V42" s="100">
        <f t="shared" si="11"/>
        <v>5.208333333333337E-2</v>
      </c>
      <c r="W42" s="101">
        <f t="shared" si="12"/>
        <v>0.51736111111111116</v>
      </c>
      <c r="X42" s="92"/>
      <c r="Y42" s="155"/>
      <c r="Z42" s="26">
        <f t="shared" si="13"/>
        <v>0.4861111111111111</v>
      </c>
      <c r="AB42" s="27"/>
    </row>
    <row r="43" spans="1:28" ht="13.5" thickBot="1" x14ac:dyDescent="0.25">
      <c r="A43" s="2"/>
      <c r="B43" s="29" t="s">
        <v>65</v>
      </c>
      <c r="C43" s="39">
        <v>0.31597222222222221</v>
      </c>
      <c r="D43" s="152" t="s">
        <v>59</v>
      </c>
      <c r="E43" s="155">
        <v>0.94097222222222221</v>
      </c>
      <c r="F43" s="40">
        <f t="shared" si="7"/>
        <v>0.625</v>
      </c>
      <c r="G43" s="152">
        <v>0.50347222222222221</v>
      </c>
      <c r="H43" s="152" t="s">
        <v>59</v>
      </c>
      <c r="I43" s="153">
        <v>0.55208333333333337</v>
      </c>
      <c r="J43" s="28"/>
      <c r="K43" s="28" t="s">
        <v>59</v>
      </c>
      <c r="L43" s="90"/>
      <c r="M43" s="118"/>
      <c r="N43" s="28" t="s">
        <v>59</v>
      </c>
      <c r="O43" s="28"/>
      <c r="P43" s="118"/>
      <c r="Q43" s="28" t="s">
        <v>59</v>
      </c>
      <c r="R43" s="93"/>
      <c r="S43" s="108">
        <f t="shared" si="8"/>
        <v>0.57638888888888884</v>
      </c>
      <c r="T43" s="109">
        <f t="shared" si="9"/>
        <v>13.833333333333332</v>
      </c>
      <c r="U43" s="78">
        <f t="shared" si="10"/>
        <v>0.375</v>
      </c>
      <c r="V43" s="100">
        <f t="shared" si="11"/>
        <v>4.861111111111116E-2</v>
      </c>
      <c r="W43" s="101">
        <f t="shared" si="12"/>
        <v>0.42361111111111116</v>
      </c>
      <c r="X43" s="92"/>
      <c r="Y43" s="3"/>
      <c r="Z43" s="32">
        <f t="shared" si="13"/>
        <v>0.42013888888888884</v>
      </c>
      <c r="AB43" s="27"/>
    </row>
    <row r="44" spans="1:28" ht="13.5" thickBot="1" x14ac:dyDescent="0.25">
      <c r="A44" s="2"/>
      <c r="B44" s="2"/>
      <c r="C44" s="12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95">
        <f>SUM(S37:S43)*24</f>
        <v>85.833333333333343</v>
      </c>
      <c r="T44" s="107">
        <f>SUM(T37:T43)</f>
        <v>79.500000000000014</v>
      </c>
      <c r="U44" s="3"/>
      <c r="V44" s="2"/>
      <c r="W44" s="30">
        <f>SUM(W37:W43)*24</f>
        <v>82.166666666666657</v>
      </c>
      <c r="X44" s="31"/>
      <c r="Y44" s="31"/>
      <c r="Z44" s="33"/>
    </row>
    <row r="46" spans="1:28" x14ac:dyDescent="0.2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</row>
    <row r="47" spans="1:28" x14ac:dyDescent="0.2">
      <c r="A47" s="2"/>
      <c r="B47" s="80" t="s">
        <v>77</v>
      </c>
      <c r="C47" s="81">
        <v>0.41666666666666669</v>
      </c>
      <c r="D47" s="82" t="s">
        <v>59</v>
      </c>
      <c r="E47" s="82">
        <v>0.94097222222222221</v>
      </c>
      <c r="F47" s="165">
        <f>(E47-C47)</f>
        <v>0.52430555555555558</v>
      </c>
      <c r="G47" s="163"/>
      <c r="H47" s="163" t="s">
        <v>59</v>
      </c>
      <c r="I47" s="166"/>
      <c r="J47" s="167"/>
      <c r="K47" s="167" t="s">
        <v>59</v>
      </c>
      <c r="L47" s="168"/>
      <c r="M47" s="183"/>
      <c r="N47" s="57" t="s">
        <v>59</v>
      </c>
      <c r="O47" s="57"/>
      <c r="P47" s="169"/>
      <c r="Q47" s="167" t="s">
        <v>59</v>
      </c>
      <c r="R47" s="94"/>
      <c r="S47" s="108">
        <f>(F47-((I47-G47)))</f>
        <v>0.52430555555555558</v>
      </c>
      <c r="T47" s="115">
        <f>(F47-((I47-G47)+(L47-J47)+(O47-M47)+(R47-P47)))*24</f>
        <v>12.583333333333334</v>
      </c>
      <c r="U47" s="83">
        <f>(($J$13+C47)+($L$13-E47))</f>
        <v>0.47569444444444448</v>
      </c>
      <c r="V47" s="100">
        <f>(I47-G47)</f>
        <v>0</v>
      </c>
      <c r="W47" s="101">
        <f>(V47+U47)</f>
        <v>0.47569444444444448</v>
      </c>
      <c r="X47" s="92"/>
      <c r="Y47" s="155"/>
      <c r="Z47" s="26">
        <f>SUM(($J$13+C47)+($L$13-E45))</f>
        <v>1.4166666666666667</v>
      </c>
      <c r="AB47" s="27"/>
    </row>
    <row r="48" spans="1:28" x14ac:dyDescent="0.2">
      <c r="A48" s="2"/>
      <c r="B48" s="80" t="s">
        <v>161</v>
      </c>
      <c r="C48" s="81">
        <v>0.3611111111111111</v>
      </c>
      <c r="D48" s="82" t="s">
        <v>59</v>
      </c>
      <c r="E48" s="82">
        <v>0.72569444444444442</v>
      </c>
      <c r="F48" s="165">
        <f>(E48-C48)</f>
        <v>0.36458333333333331</v>
      </c>
      <c r="G48" s="163">
        <v>0.50347222222222221</v>
      </c>
      <c r="H48" s="163" t="s">
        <v>59</v>
      </c>
      <c r="I48" s="166">
        <v>0.55555555555555558</v>
      </c>
      <c r="J48" s="167"/>
      <c r="K48" s="167" t="s">
        <v>59</v>
      </c>
      <c r="L48" s="168"/>
      <c r="M48" s="183"/>
      <c r="N48" s="57" t="s">
        <v>59</v>
      </c>
      <c r="O48" s="57"/>
      <c r="P48" s="169"/>
      <c r="Q48" s="167" t="s">
        <v>59</v>
      </c>
      <c r="R48" s="94"/>
      <c r="S48" s="108">
        <f>(F48-((I48-G48)))</f>
        <v>0.31249999999999994</v>
      </c>
      <c r="T48" s="115">
        <f>(F48-((I48-G48)+(L48-J48)+(O48-M48)+(R48-P48)))*24</f>
        <v>7.4999999999999982</v>
      </c>
      <c r="U48" s="83">
        <f>(($J$13+C48)+($L$13-E48))</f>
        <v>0.63541666666666674</v>
      </c>
      <c r="V48" s="100">
        <f>(I48-G48)</f>
        <v>5.208333333333337E-2</v>
      </c>
      <c r="W48" s="101">
        <f>(V48+U48)</f>
        <v>0.68750000000000011</v>
      </c>
      <c r="X48" s="92"/>
      <c r="Y48" s="155"/>
      <c r="Z48" s="26">
        <f>SUM(($J$13+C48)+($L$13-E41))</f>
        <v>0.4861111111111111</v>
      </c>
      <c r="AB48" s="27"/>
    </row>
    <row r="49" spans="1:28" x14ac:dyDescent="0.2">
      <c r="A49" s="2"/>
      <c r="B49" s="80" t="s">
        <v>79</v>
      </c>
      <c r="C49" s="81">
        <v>0.53125</v>
      </c>
      <c r="D49" s="82" t="s">
        <v>59</v>
      </c>
      <c r="E49" s="82">
        <v>0.94097222222222221</v>
      </c>
      <c r="F49" s="165">
        <f>(E49-C49)</f>
        <v>0.40972222222222221</v>
      </c>
      <c r="G49" s="163"/>
      <c r="H49" s="163" t="s">
        <v>59</v>
      </c>
      <c r="I49" s="166"/>
      <c r="J49" s="167"/>
      <c r="K49" s="167" t="s">
        <v>59</v>
      </c>
      <c r="L49" s="168"/>
      <c r="M49" s="183"/>
      <c r="N49" s="57" t="s">
        <v>59</v>
      </c>
      <c r="O49" s="57"/>
      <c r="P49" s="169"/>
      <c r="Q49" s="167" t="s">
        <v>59</v>
      </c>
      <c r="R49" s="94"/>
      <c r="S49" s="108">
        <f>(F49-((I49-G49)))</f>
        <v>0.40972222222222221</v>
      </c>
      <c r="T49" s="115">
        <f>(F49-((I49-G49)+(L49-J49)+(O49-M49)+(R49-P49)))*24</f>
        <v>9.8333333333333321</v>
      </c>
      <c r="U49" s="83">
        <f>(($J$13+C49)+($L$13-E49))</f>
        <v>0.59027777777777779</v>
      </c>
      <c r="V49" s="100">
        <f>(I49-G49)</f>
        <v>0</v>
      </c>
      <c r="W49" s="101">
        <f>(V49+U49)</f>
        <v>0.59027777777777779</v>
      </c>
      <c r="X49" s="92"/>
      <c r="Y49" s="155"/>
      <c r="Z49" s="26">
        <f>SUM(($J$13+C49)+($L$13-E48))</f>
        <v>0.80555555555555558</v>
      </c>
      <c r="AB49" s="27"/>
    </row>
    <row r="50" spans="1:28" x14ac:dyDescent="0.2">
      <c r="A50" s="2"/>
      <c r="B50" s="162" t="s">
        <v>112</v>
      </c>
      <c r="C50" s="81">
        <v>0.25</v>
      </c>
      <c r="D50" s="164" t="s">
        <v>59</v>
      </c>
      <c r="E50" s="164">
        <v>0.84375</v>
      </c>
      <c r="F50" s="55">
        <f>(E50-C50)</f>
        <v>0.59375</v>
      </c>
      <c r="G50" s="54">
        <v>0.58680555555555558</v>
      </c>
      <c r="H50" s="54" t="s">
        <v>59</v>
      </c>
      <c r="I50" s="56">
        <v>0.62847222222222221</v>
      </c>
      <c r="J50" s="57"/>
      <c r="K50" s="57" t="s">
        <v>59</v>
      </c>
      <c r="L50" s="59"/>
      <c r="M50" s="183"/>
      <c r="N50" s="57" t="s">
        <v>59</v>
      </c>
      <c r="O50" s="177"/>
      <c r="P50" s="58">
        <v>0.50347222222222221</v>
      </c>
      <c r="Q50" s="57" t="s">
        <v>59</v>
      </c>
      <c r="R50" s="94">
        <v>0.52777777777777779</v>
      </c>
      <c r="S50" s="108">
        <f>(F50-((I50-G50)))</f>
        <v>0.55208333333333337</v>
      </c>
      <c r="T50" s="115">
        <f>(F50-((I50-G50)+(L50-J50)+(O50-M50)+(R50-P50)))*24</f>
        <v>12.666666666666668</v>
      </c>
      <c r="U50" s="83">
        <f>(($J$13+C50)+($L$13-E50))</f>
        <v>0.40625</v>
      </c>
      <c r="V50" s="100">
        <f>(I50-G50)</f>
        <v>4.166666666666663E-2</v>
      </c>
      <c r="W50" s="101">
        <f>(V50+U50)</f>
        <v>0.44791666666666663</v>
      </c>
      <c r="X50" s="92"/>
      <c r="Y50" s="155"/>
      <c r="Z50" s="139">
        <f>SUM(($J$13+C50)+($L$13-E41))</f>
        <v>0.375</v>
      </c>
      <c r="AB50" s="27"/>
    </row>
    <row r="52" spans="1:28" ht="13.5" thickBot="1" x14ac:dyDescent="0.25">
      <c r="A52" s="2"/>
      <c r="B52" s="2"/>
      <c r="C52" s="47" t="s">
        <v>85</v>
      </c>
      <c r="D52" s="2"/>
      <c r="E52" s="2"/>
      <c r="F52" s="2"/>
      <c r="G52" s="2"/>
      <c r="H52" s="2"/>
      <c r="I52" s="2"/>
      <c r="J52" s="2"/>
      <c r="K52" s="2"/>
      <c r="L52" s="2"/>
      <c r="M52" s="1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8" ht="13.5" hidden="1" thickBot="1" x14ac:dyDescent="0.25">
      <c r="A53" s="2"/>
      <c r="B53" s="2"/>
      <c r="C53" s="2"/>
      <c r="D53" s="2"/>
      <c r="E53" s="2"/>
      <c r="F53" s="2"/>
      <c r="G53" s="2"/>
      <c r="H53" s="2"/>
      <c r="I53" s="2"/>
      <c r="J53" s="18">
        <v>0</v>
      </c>
      <c r="K53" s="2"/>
      <c r="L53" s="18">
        <v>1</v>
      </c>
      <c r="M53" s="1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8" x14ac:dyDescent="0.2">
      <c r="A54" s="2"/>
      <c r="B54" s="48"/>
      <c r="C54" s="148"/>
      <c r="D54" s="49"/>
      <c r="E54" s="19" t="s">
        <v>40</v>
      </c>
      <c r="F54" s="146"/>
      <c r="G54" s="34"/>
      <c r="H54" s="35" t="s">
        <v>41</v>
      </c>
      <c r="I54" s="146"/>
      <c r="J54" s="20"/>
      <c r="K54" s="20" t="s">
        <v>42</v>
      </c>
      <c r="L54" s="116"/>
      <c r="M54" s="117"/>
      <c r="N54" s="20" t="s">
        <v>42</v>
      </c>
      <c r="O54" s="20"/>
      <c r="P54" s="117"/>
      <c r="Q54" s="20" t="s">
        <v>43</v>
      </c>
      <c r="R54" s="20"/>
      <c r="S54" s="21" t="s">
        <v>44</v>
      </c>
      <c r="T54" s="147" t="s">
        <v>45</v>
      </c>
      <c r="U54" s="148"/>
      <c r="V54" s="19" t="s">
        <v>46</v>
      </c>
      <c r="W54" s="147"/>
      <c r="X54" s="5"/>
      <c r="Y54" s="5"/>
      <c r="Z54" s="44" t="s">
        <v>47</v>
      </c>
      <c r="AB54" s="42" t="s">
        <v>33</v>
      </c>
    </row>
    <row r="55" spans="1:28" ht="13.5" thickBot="1" x14ac:dyDescent="0.25">
      <c r="A55" s="2"/>
      <c r="B55" s="50" t="s">
        <v>48</v>
      </c>
      <c r="C55" s="279"/>
      <c r="D55" s="51" t="s">
        <v>49</v>
      </c>
      <c r="E55" s="52"/>
      <c r="F55" s="38" t="s">
        <v>50</v>
      </c>
      <c r="G55" s="36" t="s">
        <v>51</v>
      </c>
      <c r="H55" s="36"/>
      <c r="I55" s="149" t="s">
        <v>51</v>
      </c>
      <c r="J55" s="150" t="s">
        <v>51</v>
      </c>
      <c r="K55" s="23"/>
      <c r="L55" s="23" t="s">
        <v>51</v>
      </c>
      <c r="M55" s="150" t="s">
        <v>51</v>
      </c>
      <c r="N55" s="23"/>
      <c r="O55" s="23" t="s">
        <v>51</v>
      </c>
      <c r="P55" s="150" t="s">
        <v>51</v>
      </c>
      <c r="Q55" s="23"/>
      <c r="R55" s="96" t="s">
        <v>51</v>
      </c>
      <c r="S55" s="97" t="s">
        <v>52</v>
      </c>
      <c r="T55" s="22" t="s">
        <v>53</v>
      </c>
      <c r="U55" s="22" t="s">
        <v>54</v>
      </c>
      <c r="V55" s="98" t="s">
        <v>55</v>
      </c>
      <c r="W55" s="99" t="s">
        <v>56</v>
      </c>
      <c r="X55" s="102"/>
      <c r="Y55" s="151"/>
      <c r="Z55" s="420" t="s">
        <v>57</v>
      </c>
      <c r="AB55" s="43"/>
    </row>
    <row r="56" spans="1:28" ht="13.5" thickBot="1" x14ac:dyDescent="0.25">
      <c r="A56" s="2"/>
      <c r="B56" s="430" t="s">
        <v>58</v>
      </c>
      <c r="C56" s="421">
        <v>0.25</v>
      </c>
      <c r="D56" s="422" t="s">
        <v>59</v>
      </c>
      <c r="E56" s="422">
        <v>0.46180555555555558</v>
      </c>
      <c r="F56" s="424">
        <f t="shared" ref="F56:F63" si="14">(E56-C56)</f>
        <v>0.21180555555555558</v>
      </c>
      <c r="G56" s="422"/>
      <c r="H56" s="422" t="s">
        <v>59</v>
      </c>
      <c r="I56" s="425"/>
      <c r="J56" s="426"/>
      <c r="K56" s="426" t="s">
        <v>59</v>
      </c>
      <c r="L56" s="87"/>
      <c r="M56" s="86"/>
      <c r="N56" s="426" t="s">
        <v>59</v>
      </c>
      <c r="O56" s="426"/>
      <c r="P56" s="428"/>
      <c r="Q56" s="426" t="s">
        <v>59</v>
      </c>
      <c r="R56" s="103"/>
      <c r="S56" s="110">
        <f t="shared" ref="S56:S63" si="15">(F56-((I56-G56)))</f>
        <v>0.21180555555555558</v>
      </c>
      <c r="T56" s="113">
        <f t="shared" ref="T56:T61" si="16">(F56-((I56-G56)+(L56-J56)+(O56-M56)+(R56-P56)))*24</f>
        <v>5.0833333333333339</v>
      </c>
      <c r="U56" s="427">
        <f t="shared" ref="U56:U63" si="17">(($J$13+C56)+($L$13-E56))</f>
        <v>0.78819444444444442</v>
      </c>
      <c r="V56" s="119">
        <f t="shared" ref="V56:V63" si="18">(I56-G56)</f>
        <v>0</v>
      </c>
      <c r="W56" s="120">
        <f t="shared" ref="W56:W63" si="19">(V56+U56)</f>
        <v>0.78819444444444442</v>
      </c>
      <c r="X56" s="92"/>
      <c r="Y56" s="155"/>
      <c r="Z56" s="61">
        <f>SUM(($J$13+C56)+($L$13-E63))</f>
        <v>0.30902777777777779</v>
      </c>
      <c r="AB56" s="27"/>
    </row>
    <row r="57" spans="1:28" x14ac:dyDescent="0.2">
      <c r="A57" s="2"/>
      <c r="B57" s="73" t="s">
        <v>58</v>
      </c>
      <c r="C57" s="74">
        <v>0.4513888888888889</v>
      </c>
      <c r="D57" s="67" t="s">
        <v>59</v>
      </c>
      <c r="E57" s="75">
        <v>0.72222222222222221</v>
      </c>
      <c r="F57" s="68">
        <f t="shared" si="14"/>
        <v>0.27083333333333331</v>
      </c>
      <c r="G57" s="67"/>
      <c r="H57" s="67" t="s">
        <v>59</v>
      </c>
      <c r="I57" s="69"/>
      <c r="J57" s="70"/>
      <c r="K57" s="70" t="s">
        <v>59</v>
      </c>
      <c r="L57" s="72"/>
      <c r="M57" s="202">
        <v>0.58680555555555558</v>
      </c>
      <c r="N57" s="70" t="s">
        <v>59</v>
      </c>
      <c r="O57" s="70">
        <v>0.62847222222222221</v>
      </c>
      <c r="P57" s="71"/>
      <c r="Q57" s="70" t="s">
        <v>59</v>
      </c>
      <c r="R57" s="104"/>
      <c r="S57" s="111">
        <f t="shared" si="15"/>
        <v>0.27083333333333331</v>
      </c>
      <c r="T57" s="112">
        <f t="shared" si="16"/>
        <v>5.5</v>
      </c>
      <c r="U57" s="88">
        <f t="shared" si="17"/>
        <v>0.72916666666666674</v>
      </c>
      <c r="V57" s="121">
        <f t="shared" si="18"/>
        <v>0</v>
      </c>
      <c r="W57" s="122">
        <f t="shared" si="19"/>
        <v>0.72916666666666674</v>
      </c>
      <c r="X57" s="92"/>
      <c r="Y57" s="155"/>
      <c r="Z57" s="62">
        <f>SUM(($J$13+C57)+($L$13-E52))</f>
        <v>1.4513888888888888</v>
      </c>
      <c r="AB57" s="27"/>
    </row>
    <row r="58" spans="1:28" x14ac:dyDescent="0.2">
      <c r="A58" s="2"/>
      <c r="B58" s="29" t="s">
        <v>60</v>
      </c>
      <c r="C58" s="126">
        <v>0.25</v>
      </c>
      <c r="D58" s="127" t="s">
        <v>59</v>
      </c>
      <c r="E58" s="128">
        <v>0.72222222222222221</v>
      </c>
      <c r="F58" s="40">
        <f t="shared" si="14"/>
        <v>0.47222222222222221</v>
      </c>
      <c r="G58" s="152"/>
      <c r="H58" s="152" t="s">
        <v>59</v>
      </c>
      <c r="I58" s="153"/>
      <c r="J58" s="28"/>
      <c r="K58" s="28" t="s">
        <v>59</v>
      </c>
      <c r="L58" s="90"/>
      <c r="M58" s="118">
        <v>0.58680555555555558</v>
      </c>
      <c r="N58" s="28" t="s">
        <v>59</v>
      </c>
      <c r="O58" s="28">
        <v>0.62847222222222221</v>
      </c>
      <c r="P58" s="118"/>
      <c r="Q58" s="28" t="s">
        <v>59</v>
      </c>
      <c r="R58" s="94"/>
      <c r="S58" s="108">
        <f t="shared" si="15"/>
        <v>0.47222222222222221</v>
      </c>
      <c r="T58" s="109">
        <f t="shared" si="16"/>
        <v>10.333333333333334</v>
      </c>
      <c r="U58" s="78">
        <f t="shared" si="17"/>
        <v>0.52777777777777779</v>
      </c>
      <c r="V58" s="100">
        <f t="shared" si="18"/>
        <v>0</v>
      </c>
      <c r="W58" s="101">
        <f t="shared" si="19"/>
        <v>0.52777777777777779</v>
      </c>
      <c r="X58" s="92"/>
      <c r="Y58" s="155"/>
      <c r="Z58" s="26">
        <f t="shared" ref="Z58:Z63" si="20">SUM(($J$13+C58)+($L$13-E57))</f>
        <v>0.52777777777777779</v>
      </c>
      <c r="AB58" s="27"/>
    </row>
    <row r="59" spans="1:28" x14ac:dyDescent="0.2">
      <c r="A59" s="2"/>
      <c r="B59" s="29" t="s">
        <v>61</v>
      </c>
      <c r="C59" s="81">
        <v>0.25</v>
      </c>
      <c r="D59" s="54" t="s">
        <v>59</v>
      </c>
      <c r="E59" s="82">
        <v>0.72222222222222221</v>
      </c>
      <c r="F59" s="129">
        <f t="shared" si="14"/>
        <v>0.47222222222222221</v>
      </c>
      <c r="G59" s="127"/>
      <c r="H59" s="127" t="s">
        <v>59</v>
      </c>
      <c r="I59" s="130"/>
      <c r="J59" s="161"/>
      <c r="K59" s="161" t="s">
        <v>59</v>
      </c>
      <c r="L59" s="132"/>
      <c r="M59" s="183">
        <v>0.58680555555555558</v>
      </c>
      <c r="N59" s="57" t="s">
        <v>59</v>
      </c>
      <c r="O59" s="57">
        <v>0.62847222222222221</v>
      </c>
      <c r="P59" s="133"/>
      <c r="Q59" s="161" t="s">
        <v>59</v>
      </c>
      <c r="R59" s="94"/>
      <c r="S59" s="108">
        <f t="shared" si="15"/>
        <v>0.47222222222222221</v>
      </c>
      <c r="T59" s="109">
        <f t="shared" si="16"/>
        <v>10.333333333333334</v>
      </c>
      <c r="U59" s="78">
        <f t="shared" si="17"/>
        <v>0.52777777777777779</v>
      </c>
      <c r="V59" s="100">
        <f t="shared" si="18"/>
        <v>0</v>
      </c>
      <c r="W59" s="101">
        <f t="shared" si="19"/>
        <v>0.52777777777777779</v>
      </c>
      <c r="X59" s="92"/>
      <c r="Y59" s="155"/>
      <c r="Z59" s="26">
        <f t="shared" si="20"/>
        <v>0.52777777777777779</v>
      </c>
      <c r="AB59" s="27"/>
    </row>
    <row r="60" spans="1:28" x14ac:dyDescent="0.2">
      <c r="A60" s="2"/>
      <c r="B60" s="160" t="s">
        <v>140</v>
      </c>
      <c r="C60" s="172">
        <v>0.25</v>
      </c>
      <c r="D60" s="127" t="s">
        <v>59</v>
      </c>
      <c r="E60" s="127">
        <v>0.875</v>
      </c>
      <c r="F60" s="165">
        <f t="shared" si="14"/>
        <v>0.625</v>
      </c>
      <c r="G60" s="163">
        <v>0.58680555555555558</v>
      </c>
      <c r="H60" s="163" t="s">
        <v>59</v>
      </c>
      <c r="I60" s="166">
        <v>0.62847222222222221</v>
      </c>
      <c r="J60" s="167"/>
      <c r="K60" s="167" t="s">
        <v>59</v>
      </c>
      <c r="L60" s="168"/>
      <c r="M60" s="268"/>
      <c r="N60" s="167" t="s">
        <v>59</v>
      </c>
      <c r="O60" s="269"/>
      <c r="P60" s="169"/>
      <c r="Q60" s="167" t="s">
        <v>59</v>
      </c>
      <c r="R60" s="94"/>
      <c r="S60" s="108">
        <f t="shared" si="15"/>
        <v>0.58333333333333337</v>
      </c>
      <c r="T60" s="135">
        <f t="shared" si="16"/>
        <v>14</v>
      </c>
      <c r="U60" s="136">
        <f t="shared" si="17"/>
        <v>0.375</v>
      </c>
      <c r="V60" s="100">
        <f t="shared" si="18"/>
        <v>4.166666666666663E-2</v>
      </c>
      <c r="W60" s="101">
        <f t="shared" si="19"/>
        <v>0.41666666666666663</v>
      </c>
      <c r="X60" s="92"/>
      <c r="Y60" s="155"/>
      <c r="Z60" s="138">
        <f t="shared" si="20"/>
        <v>0.52777777777777779</v>
      </c>
      <c r="AB60" s="27"/>
    </row>
    <row r="61" spans="1:28" x14ac:dyDescent="0.2">
      <c r="A61" s="2"/>
      <c r="B61" s="182" t="s">
        <v>141</v>
      </c>
      <c r="C61" s="159">
        <v>0.2361111111111111</v>
      </c>
      <c r="D61" s="163" t="s">
        <v>59</v>
      </c>
      <c r="E61" s="163">
        <v>0.92361111111111116</v>
      </c>
      <c r="F61" s="55">
        <f t="shared" si="14"/>
        <v>0.6875</v>
      </c>
      <c r="G61" s="54">
        <v>0.3611111111111111</v>
      </c>
      <c r="H61" s="54" t="s">
        <v>59</v>
      </c>
      <c r="I61" s="56">
        <v>0.52777777777777779</v>
      </c>
      <c r="J61" s="57"/>
      <c r="K61" s="57" t="s">
        <v>59</v>
      </c>
      <c r="L61" s="59"/>
      <c r="M61" s="183">
        <v>0.58680555555555558</v>
      </c>
      <c r="N61" s="57" t="s">
        <v>59</v>
      </c>
      <c r="O61" s="177">
        <v>0.62847222222222221</v>
      </c>
      <c r="P61" s="58"/>
      <c r="Q61" s="57" t="s">
        <v>59</v>
      </c>
      <c r="R61" s="94"/>
      <c r="S61" s="108">
        <f t="shared" si="15"/>
        <v>0.52083333333333326</v>
      </c>
      <c r="T61" s="115">
        <f t="shared" si="16"/>
        <v>11.5</v>
      </c>
      <c r="U61" s="83">
        <f t="shared" si="17"/>
        <v>0.31249999999999994</v>
      </c>
      <c r="V61" s="100">
        <f t="shared" si="18"/>
        <v>0.16666666666666669</v>
      </c>
      <c r="W61" s="101">
        <f t="shared" si="19"/>
        <v>0.47916666666666663</v>
      </c>
      <c r="X61" s="92"/>
      <c r="Y61" s="155"/>
      <c r="Z61" s="139">
        <f t="shared" si="20"/>
        <v>0.3611111111111111</v>
      </c>
      <c r="AB61" s="27"/>
    </row>
    <row r="62" spans="1:28" x14ac:dyDescent="0.2">
      <c r="A62" s="2"/>
      <c r="B62" s="137" t="s">
        <v>64</v>
      </c>
      <c r="C62" s="39">
        <v>0.27777777777777779</v>
      </c>
      <c r="D62" s="152" t="s">
        <v>59</v>
      </c>
      <c r="E62" s="155">
        <v>0.72569444444444442</v>
      </c>
      <c r="F62" s="40">
        <f t="shared" si="14"/>
        <v>0.44791666666666663</v>
      </c>
      <c r="G62" s="152">
        <v>0.3888888888888889</v>
      </c>
      <c r="H62" s="152" t="s">
        <v>59</v>
      </c>
      <c r="I62" s="153">
        <v>0.46875</v>
      </c>
      <c r="J62" s="154"/>
      <c r="K62" s="154" t="s">
        <v>59</v>
      </c>
      <c r="L62" s="91"/>
      <c r="M62" s="24"/>
      <c r="N62" s="154" t="s">
        <v>59</v>
      </c>
      <c r="O62" s="154"/>
      <c r="P62" s="24">
        <v>0.52777777777777779</v>
      </c>
      <c r="Q62" s="154" t="s">
        <v>59</v>
      </c>
      <c r="R62" s="94">
        <v>0.55208333333333337</v>
      </c>
      <c r="S62" s="108">
        <f t="shared" si="15"/>
        <v>0.36805555555555552</v>
      </c>
      <c r="T62" s="109">
        <f>(F62-((I62-G62)+(L62-J62)+(O62-M62)+(R62-P62)))*24</f>
        <v>8.2499999999999982</v>
      </c>
      <c r="U62" s="78">
        <f t="shared" si="17"/>
        <v>0.55208333333333337</v>
      </c>
      <c r="V62" s="100">
        <f t="shared" si="18"/>
        <v>7.9861111111111105E-2</v>
      </c>
      <c r="W62" s="101">
        <f t="shared" si="19"/>
        <v>0.63194444444444442</v>
      </c>
      <c r="X62" s="92"/>
      <c r="Y62" s="155"/>
      <c r="Z62" s="26">
        <f t="shared" si="20"/>
        <v>0.35416666666666663</v>
      </c>
      <c r="AB62" s="27"/>
    </row>
    <row r="63" spans="1:28" ht="13.5" thickBot="1" x14ac:dyDescent="0.25">
      <c r="A63" s="2"/>
      <c r="B63" s="29" t="s">
        <v>65</v>
      </c>
      <c r="C63" s="39">
        <v>0.40625</v>
      </c>
      <c r="D63" s="152" t="s">
        <v>59</v>
      </c>
      <c r="E63" s="155">
        <v>0.94097222222222221</v>
      </c>
      <c r="F63" s="40">
        <f t="shared" si="14"/>
        <v>0.53472222222222221</v>
      </c>
      <c r="G63" s="152">
        <v>0.48958333333333331</v>
      </c>
      <c r="H63" s="152" t="s">
        <v>59</v>
      </c>
      <c r="I63" s="153">
        <v>0.55208333333333337</v>
      </c>
      <c r="J63" s="28">
        <v>0.61111111111111116</v>
      </c>
      <c r="K63" s="28" t="s">
        <v>59</v>
      </c>
      <c r="L63" s="90">
        <v>0.65277777777777779</v>
      </c>
      <c r="M63" s="118">
        <v>0.75347222222222221</v>
      </c>
      <c r="N63" s="28" t="s">
        <v>59</v>
      </c>
      <c r="O63" s="28">
        <v>0.81597222222222221</v>
      </c>
      <c r="P63" s="118"/>
      <c r="Q63" s="28" t="s">
        <v>59</v>
      </c>
      <c r="R63" s="93"/>
      <c r="S63" s="108">
        <f t="shared" si="15"/>
        <v>0.47222222222222215</v>
      </c>
      <c r="T63" s="109">
        <f>(F63-((I63-G63)+(L63-J63)+(O63-M63)+(R63-P63)))*24</f>
        <v>8.8333333333333321</v>
      </c>
      <c r="U63" s="78">
        <f t="shared" si="17"/>
        <v>0.46527777777777779</v>
      </c>
      <c r="V63" s="100">
        <f t="shared" si="18"/>
        <v>6.2500000000000056E-2</v>
      </c>
      <c r="W63" s="101">
        <f t="shared" si="19"/>
        <v>0.5277777777777779</v>
      </c>
      <c r="X63" s="92"/>
      <c r="Y63" s="3"/>
      <c r="Z63" s="32">
        <f t="shared" si="20"/>
        <v>0.68055555555555558</v>
      </c>
      <c r="AB63" s="27"/>
    </row>
    <row r="64" spans="1:28" ht="13.5" thickBot="1" x14ac:dyDescent="0.25">
      <c r="A64" s="2"/>
      <c r="B64" s="2"/>
      <c r="C64" s="12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95">
        <f>SUM(S57:S63)*24</f>
        <v>75.833333333333343</v>
      </c>
      <c r="T64" s="107">
        <f>SUM(T57:T63)</f>
        <v>68.75</v>
      </c>
      <c r="U64" s="3"/>
      <c r="V64" s="2"/>
      <c r="W64" s="30">
        <f>SUM(W57:W63)*24</f>
        <v>92.166666666666657</v>
      </c>
      <c r="X64" s="31"/>
      <c r="Y64" s="31"/>
      <c r="Z64" s="33"/>
    </row>
    <row r="67" spans="1:28" ht="13.5" thickBot="1" x14ac:dyDescent="0.25">
      <c r="A67" s="2"/>
      <c r="B67" s="2"/>
      <c r="C67" s="47" t="s">
        <v>86</v>
      </c>
      <c r="D67" s="2"/>
      <c r="E67" s="2"/>
      <c r="F67" s="2"/>
      <c r="G67" s="2"/>
      <c r="H67" s="2"/>
      <c r="I67" s="2"/>
      <c r="J67" s="2"/>
      <c r="K67" s="2"/>
      <c r="L67" s="2"/>
      <c r="M67" s="1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8" ht="13.5" hidden="1" thickBot="1" x14ac:dyDescent="0.25">
      <c r="A68" s="2"/>
      <c r="B68" s="2"/>
      <c r="C68" s="2"/>
      <c r="D68" s="2"/>
      <c r="E68" s="2"/>
      <c r="F68" s="2"/>
      <c r="G68" s="2"/>
      <c r="H68" s="2"/>
      <c r="I68" s="2"/>
      <c r="J68" s="18">
        <v>0</v>
      </c>
      <c r="K68" s="2"/>
      <c r="L68" s="18">
        <v>1</v>
      </c>
      <c r="M68" s="1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8" x14ac:dyDescent="0.2">
      <c r="A69" s="2"/>
      <c r="B69" s="48"/>
      <c r="C69" s="148"/>
      <c r="D69" s="49"/>
      <c r="E69" s="19" t="s">
        <v>40</v>
      </c>
      <c r="F69" s="146"/>
      <c r="G69" s="34"/>
      <c r="H69" s="35" t="s">
        <v>41</v>
      </c>
      <c r="I69" s="146"/>
      <c r="J69" s="20"/>
      <c r="K69" s="20" t="s">
        <v>42</v>
      </c>
      <c r="L69" s="116"/>
      <c r="M69" s="117"/>
      <c r="N69" s="20" t="s">
        <v>42</v>
      </c>
      <c r="O69" s="20"/>
      <c r="P69" s="117"/>
      <c r="Q69" s="20" t="s">
        <v>43</v>
      </c>
      <c r="R69" s="20"/>
      <c r="S69" s="21" t="s">
        <v>44</v>
      </c>
      <c r="T69" s="147" t="s">
        <v>45</v>
      </c>
      <c r="U69" s="148"/>
      <c r="V69" s="19" t="s">
        <v>46</v>
      </c>
      <c r="W69" s="147"/>
      <c r="X69" s="5"/>
      <c r="Y69" s="5"/>
      <c r="Z69" s="44" t="s">
        <v>47</v>
      </c>
      <c r="AB69" s="42" t="s">
        <v>33</v>
      </c>
    </row>
    <row r="70" spans="1:28" ht="13.5" thickBot="1" x14ac:dyDescent="0.25">
      <c r="A70" s="2"/>
      <c r="B70" s="50" t="s">
        <v>48</v>
      </c>
      <c r="C70" s="279"/>
      <c r="D70" s="51" t="s">
        <v>49</v>
      </c>
      <c r="E70" s="52"/>
      <c r="F70" s="38" t="s">
        <v>50</v>
      </c>
      <c r="G70" s="36" t="s">
        <v>51</v>
      </c>
      <c r="H70" s="36"/>
      <c r="I70" s="149" t="s">
        <v>51</v>
      </c>
      <c r="J70" s="150" t="s">
        <v>51</v>
      </c>
      <c r="K70" s="23"/>
      <c r="L70" s="23" t="s">
        <v>51</v>
      </c>
      <c r="M70" s="150" t="s">
        <v>51</v>
      </c>
      <c r="N70" s="23"/>
      <c r="O70" s="23" t="s">
        <v>51</v>
      </c>
      <c r="P70" s="150" t="s">
        <v>51</v>
      </c>
      <c r="Q70" s="23"/>
      <c r="R70" s="96" t="s">
        <v>51</v>
      </c>
      <c r="S70" s="97" t="s">
        <v>52</v>
      </c>
      <c r="T70" s="22" t="s">
        <v>53</v>
      </c>
      <c r="U70" s="22" t="s">
        <v>54</v>
      </c>
      <c r="V70" s="98" t="s">
        <v>55</v>
      </c>
      <c r="W70" s="99" t="s">
        <v>56</v>
      </c>
      <c r="X70" s="102"/>
      <c r="Y70" s="151"/>
      <c r="Z70" s="420" t="s">
        <v>57</v>
      </c>
      <c r="AB70" s="43"/>
    </row>
    <row r="71" spans="1:28" ht="13.5" thickBot="1" x14ac:dyDescent="0.25">
      <c r="A71" s="2"/>
      <c r="B71" s="430" t="s">
        <v>58</v>
      </c>
      <c r="C71" s="421">
        <v>0.25</v>
      </c>
      <c r="D71" s="422" t="s">
        <v>59</v>
      </c>
      <c r="E71" s="422">
        <v>0.46180555555555558</v>
      </c>
      <c r="F71" s="424">
        <f t="shared" ref="F71:F78" si="21">(E71-C71)</f>
        <v>0.21180555555555558</v>
      </c>
      <c r="G71" s="422"/>
      <c r="H71" s="422" t="s">
        <v>59</v>
      </c>
      <c r="I71" s="425"/>
      <c r="J71" s="426"/>
      <c r="K71" s="426" t="s">
        <v>59</v>
      </c>
      <c r="L71" s="87"/>
      <c r="M71" s="86"/>
      <c r="N71" s="426" t="s">
        <v>59</v>
      </c>
      <c r="O71" s="426"/>
      <c r="P71" s="428"/>
      <c r="Q71" s="426" t="s">
        <v>59</v>
      </c>
      <c r="R71" s="103"/>
      <c r="S71" s="110">
        <f t="shared" ref="S71:S78" si="22">(F71-((I71-G71)))</f>
        <v>0.21180555555555558</v>
      </c>
      <c r="T71" s="113">
        <f t="shared" ref="T71:T78" si="23">(F71-((I71-G71)+(L71-J71)+(O71-M71)+(R71-P71)))*24</f>
        <v>5.0833333333333339</v>
      </c>
      <c r="U71" s="427">
        <f t="shared" ref="U71:U78" si="24">(($J$13+C71)+($L$13-E71))</f>
        <v>0.78819444444444442</v>
      </c>
      <c r="V71" s="119">
        <f t="shared" ref="V71:V78" si="25">(I71-G71)</f>
        <v>0</v>
      </c>
      <c r="W71" s="120">
        <f t="shared" ref="W71:W78" si="26">(V71+U71)</f>
        <v>0.78819444444444442</v>
      </c>
      <c r="X71" s="92"/>
      <c r="Y71" s="155"/>
      <c r="Z71" s="61">
        <f>SUM(($J$13+C71)+($L$13-E78))</f>
        <v>0.30902777777777779</v>
      </c>
      <c r="AB71" s="27"/>
    </row>
    <row r="72" spans="1:28" x14ac:dyDescent="0.2">
      <c r="A72" s="2"/>
      <c r="B72" s="73" t="s">
        <v>58</v>
      </c>
      <c r="C72" s="74">
        <v>0.4513888888888889</v>
      </c>
      <c r="D72" s="67" t="s">
        <v>59</v>
      </c>
      <c r="E72" s="75">
        <v>0.75</v>
      </c>
      <c r="F72" s="68">
        <f t="shared" si="21"/>
        <v>0.2986111111111111</v>
      </c>
      <c r="G72" s="67"/>
      <c r="H72" s="67" t="s">
        <v>59</v>
      </c>
      <c r="I72" s="69"/>
      <c r="J72" s="70"/>
      <c r="K72" s="70" t="s">
        <v>59</v>
      </c>
      <c r="L72" s="72"/>
      <c r="M72" s="202">
        <v>0.58680555555555558</v>
      </c>
      <c r="N72" s="70" t="s">
        <v>59</v>
      </c>
      <c r="O72" s="70">
        <v>0.62847222222222221</v>
      </c>
      <c r="P72" s="71">
        <v>0.50347222222222221</v>
      </c>
      <c r="Q72" s="70" t="s">
        <v>59</v>
      </c>
      <c r="R72" s="104">
        <v>0.52777777777777779</v>
      </c>
      <c r="S72" s="111">
        <f t="shared" si="22"/>
        <v>0.2986111111111111</v>
      </c>
      <c r="T72" s="112">
        <f t="shared" si="23"/>
        <v>5.5833333333333339</v>
      </c>
      <c r="U72" s="88">
        <f t="shared" si="24"/>
        <v>0.70138888888888884</v>
      </c>
      <c r="V72" s="121">
        <f t="shared" si="25"/>
        <v>0</v>
      </c>
      <c r="W72" s="122">
        <f t="shared" si="26"/>
        <v>0.70138888888888884</v>
      </c>
      <c r="X72" s="92"/>
      <c r="Y72" s="155"/>
      <c r="Z72" s="62">
        <f>SUM(($J$13+C72)+($L$13-E67))</f>
        <v>1.4513888888888888</v>
      </c>
      <c r="AB72" s="27"/>
    </row>
    <row r="73" spans="1:28" x14ac:dyDescent="0.2">
      <c r="A73" s="2"/>
      <c r="B73" s="29" t="s">
        <v>60</v>
      </c>
      <c r="C73" s="126">
        <v>0.25</v>
      </c>
      <c r="D73" s="127" t="s">
        <v>59</v>
      </c>
      <c r="E73" s="128">
        <v>0.75</v>
      </c>
      <c r="F73" s="40">
        <f t="shared" si="21"/>
        <v>0.5</v>
      </c>
      <c r="G73" s="152"/>
      <c r="H73" s="152" t="s">
        <v>59</v>
      </c>
      <c r="I73" s="153"/>
      <c r="J73" s="28"/>
      <c r="K73" s="28" t="s">
        <v>59</v>
      </c>
      <c r="L73" s="90"/>
      <c r="M73" s="118">
        <v>0.58680555555555558</v>
      </c>
      <c r="N73" s="28" t="s">
        <v>59</v>
      </c>
      <c r="O73" s="28">
        <v>0.62847222222222221</v>
      </c>
      <c r="P73" s="118">
        <v>0.50347222222222221</v>
      </c>
      <c r="Q73" s="28" t="s">
        <v>59</v>
      </c>
      <c r="R73" s="94">
        <v>0.52777777777777779</v>
      </c>
      <c r="S73" s="108">
        <f t="shared" si="22"/>
        <v>0.5</v>
      </c>
      <c r="T73" s="109">
        <f t="shared" si="23"/>
        <v>10.416666666666668</v>
      </c>
      <c r="U73" s="78">
        <f t="shared" si="24"/>
        <v>0.5</v>
      </c>
      <c r="V73" s="100">
        <f t="shared" si="25"/>
        <v>0</v>
      </c>
      <c r="W73" s="101">
        <f t="shared" si="26"/>
        <v>0.5</v>
      </c>
      <c r="X73" s="92"/>
      <c r="Y73" s="155"/>
      <c r="Z73" s="26">
        <f t="shared" ref="Z73:Z78" si="27">SUM(($J$13+C73)+($L$13-E72))</f>
        <v>0.5</v>
      </c>
      <c r="AB73" s="27"/>
    </row>
    <row r="74" spans="1:28" x14ac:dyDescent="0.2">
      <c r="A74" s="2"/>
      <c r="B74" s="29" t="s">
        <v>61</v>
      </c>
      <c r="C74" s="81">
        <v>0.25</v>
      </c>
      <c r="D74" s="54" t="s">
        <v>59</v>
      </c>
      <c r="E74" s="82">
        <v>0.82986111111111116</v>
      </c>
      <c r="F74" s="129">
        <f t="shared" si="21"/>
        <v>0.57986111111111116</v>
      </c>
      <c r="G74" s="127">
        <v>0.58680555555555558</v>
      </c>
      <c r="H74" s="127" t="s">
        <v>59</v>
      </c>
      <c r="I74" s="130">
        <v>0.62847222222222221</v>
      </c>
      <c r="J74" s="161"/>
      <c r="K74" s="161" t="s">
        <v>59</v>
      </c>
      <c r="L74" s="132"/>
      <c r="M74" s="183"/>
      <c r="N74" s="57" t="s">
        <v>59</v>
      </c>
      <c r="O74" s="57"/>
      <c r="P74" s="133">
        <v>0.50347222222222221</v>
      </c>
      <c r="Q74" s="161" t="s">
        <v>59</v>
      </c>
      <c r="R74" s="94">
        <v>0.52777777777777779</v>
      </c>
      <c r="S74" s="108">
        <f t="shared" si="22"/>
        <v>0.53819444444444453</v>
      </c>
      <c r="T74" s="109">
        <f t="shared" si="23"/>
        <v>12.333333333333336</v>
      </c>
      <c r="U74" s="78">
        <f t="shared" si="24"/>
        <v>0.42013888888888884</v>
      </c>
      <c r="V74" s="100">
        <f t="shared" si="25"/>
        <v>4.166666666666663E-2</v>
      </c>
      <c r="W74" s="101">
        <f t="shared" si="26"/>
        <v>0.46180555555555547</v>
      </c>
      <c r="X74" s="92"/>
      <c r="Y74" s="155"/>
      <c r="Z74" s="26">
        <f t="shared" si="27"/>
        <v>0.5</v>
      </c>
      <c r="AB74" s="27"/>
    </row>
    <row r="75" spans="1:28" x14ac:dyDescent="0.2">
      <c r="A75" s="2"/>
      <c r="B75" s="160" t="s">
        <v>62</v>
      </c>
      <c r="C75" s="172">
        <v>0.25</v>
      </c>
      <c r="D75" s="127" t="s">
        <v>59</v>
      </c>
      <c r="E75" s="127">
        <v>0.82986111111111116</v>
      </c>
      <c r="F75" s="165">
        <f t="shared" si="21"/>
        <v>0.57986111111111116</v>
      </c>
      <c r="G75" s="163">
        <v>0.58680555555555558</v>
      </c>
      <c r="H75" s="163" t="s">
        <v>59</v>
      </c>
      <c r="I75" s="166">
        <v>0.62847222222222221</v>
      </c>
      <c r="J75" s="167"/>
      <c r="K75" s="167" t="s">
        <v>59</v>
      </c>
      <c r="L75" s="168"/>
      <c r="M75" s="268"/>
      <c r="N75" s="167" t="s">
        <v>59</v>
      </c>
      <c r="O75" s="269"/>
      <c r="P75" s="169">
        <v>0.50347222222222221</v>
      </c>
      <c r="Q75" s="167" t="s">
        <v>59</v>
      </c>
      <c r="R75" s="94">
        <v>0.52777777777777779</v>
      </c>
      <c r="S75" s="108">
        <f t="shared" si="22"/>
        <v>0.53819444444444453</v>
      </c>
      <c r="T75" s="135">
        <f t="shared" si="23"/>
        <v>12.333333333333336</v>
      </c>
      <c r="U75" s="136">
        <f t="shared" si="24"/>
        <v>0.42013888888888884</v>
      </c>
      <c r="V75" s="100">
        <f t="shared" si="25"/>
        <v>4.166666666666663E-2</v>
      </c>
      <c r="W75" s="101">
        <f t="shared" si="26"/>
        <v>0.46180555555555547</v>
      </c>
      <c r="X75" s="92"/>
      <c r="Y75" s="155"/>
      <c r="Z75" s="138">
        <f t="shared" si="27"/>
        <v>0.42013888888888884</v>
      </c>
      <c r="AB75" s="27"/>
    </row>
    <row r="76" spans="1:28" x14ac:dyDescent="0.2">
      <c r="A76" s="2"/>
      <c r="B76" s="182" t="s">
        <v>63</v>
      </c>
      <c r="C76" s="159">
        <v>0.25</v>
      </c>
      <c r="D76" s="163" t="s">
        <v>59</v>
      </c>
      <c r="E76" s="164">
        <v>0.87847222222222221</v>
      </c>
      <c r="F76" s="55">
        <f t="shared" si="21"/>
        <v>0.62847222222222221</v>
      </c>
      <c r="G76" s="54">
        <v>0.4513888888888889</v>
      </c>
      <c r="H76" s="54" t="s">
        <v>59</v>
      </c>
      <c r="I76" s="56">
        <v>0.52777777777777779</v>
      </c>
      <c r="J76" s="57"/>
      <c r="K76" s="57" t="s">
        <v>59</v>
      </c>
      <c r="L76" s="59"/>
      <c r="M76" s="183">
        <v>0.58680555555555558</v>
      </c>
      <c r="N76" s="57" t="s">
        <v>59</v>
      </c>
      <c r="O76" s="177">
        <v>0.62847222222222221</v>
      </c>
      <c r="P76" s="58">
        <v>0.78125</v>
      </c>
      <c r="Q76" s="57" t="s">
        <v>59</v>
      </c>
      <c r="R76" s="94">
        <v>0.80208333333333337</v>
      </c>
      <c r="S76" s="108">
        <f t="shared" si="22"/>
        <v>0.55208333333333326</v>
      </c>
      <c r="T76" s="115">
        <f t="shared" si="23"/>
        <v>11.75</v>
      </c>
      <c r="U76" s="83">
        <f t="shared" si="24"/>
        <v>0.37152777777777779</v>
      </c>
      <c r="V76" s="100">
        <f t="shared" si="25"/>
        <v>7.6388888888888895E-2</v>
      </c>
      <c r="W76" s="101">
        <f t="shared" si="26"/>
        <v>0.44791666666666669</v>
      </c>
      <c r="X76" s="92"/>
      <c r="Y76" s="155"/>
      <c r="Z76" s="139">
        <f t="shared" si="27"/>
        <v>0.42013888888888884</v>
      </c>
      <c r="AB76" s="27"/>
    </row>
    <row r="77" spans="1:28" x14ac:dyDescent="0.2">
      <c r="A77" s="2"/>
      <c r="B77" s="137" t="s">
        <v>64</v>
      </c>
      <c r="C77" s="45">
        <v>0.27777777777777779</v>
      </c>
      <c r="D77" s="152" t="s">
        <v>59</v>
      </c>
      <c r="E77" s="155">
        <v>0.72569444444444442</v>
      </c>
      <c r="F77" s="40">
        <f t="shared" si="21"/>
        <v>0.44791666666666663</v>
      </c>
      <c r="G77" s="152">
        <v>0.3888888888888889</v>
      </c>
      <c r="H77" s="152" t="s">
        <v>59</v>
      </c>
      <c r="I77" s="153">
        <v>0.46875</v>
      </c>
      <c r="J77" s="154"/>
      <c r="K77" s="154" t="s">
        <v>59</v>
      </c>
      <c r="L77" s="91"/>
      <c r="M77" s="24"/>
      <c r="N77" s="154" t="s">
        <v>59</v>
      </c>
      <c r="O77" s="154"/>
      <c r="P77" s="24">
        <v>0.52777777777777779</v>
      </c>
      <c r="Q77" s="154" t="s">
        <v>59</v>
      </c>
      <c r="R77" s="94">
        <v>0.55208333333333337</v>
      </c>
      <c r="S77" s="108">
        <f t="shared" si="22"/>
        <v>0.36805555555555552</v>
      </c>
      <c r="T77" s="109">
        <f t="shared" si="23"/>
        <v>8.2499999999999982</v>
      </c>
      <c r="U77" s="78">
        <f t="shared" si="24"/>
        <v>0.55208333333333337</v>
      </c>
      <c r="V77" s="100">
        <f t="shared" si="25"/>
        <v>7.9861111111111105E-2</v>
      </c>
      <c r="W77" s="101">
        <f t="shared" si="26"/>
        <v>0.63194444444444442</v>
      </c>
      <c r="X77" s="92"/>
      <c r="Y77" s="155"/>
      <c r="Z77" s="26">
        <f t="shared" si="27"/>
        <v>0.39930555555555558</v>
      </c>
      <c r="AB77" s="27"/>
    </row>
    <row r="78" spans="1:28" ht="13.5" thickBot="1" x14ac:dyDescent="0.25">
      <c r="A78" s="2"/>
      <c r="B78" s="29" t="s">
        <v>65</v>
      </c>
      <c r="C78" s="39">
        <v>0.40625</v>
      </c>
      <c r="D78" s="152" t="s">
        <v>59</v>
      </c>
      <c r="E78" s="155">
        <v>0.94097222222222221</v>
      </c>
      <c r="F78" s="40">
        <f t="shared" si="21"/>
        <v>0.53472222222222221</v>
      </c>
      <c r="G78" s="152">
        <v>0.48958333333333331</v>
      </c>
      <c r="H78" s="152" t="s">
        <v>59</v>
      </c>
      <c r="I78" s="153">
        <v>0.55208333333333337</v>
      </c>
      <c r="J78" s="28">
        <v>0.61111111111111116</v>
      </c>
      <c r="K78" s="28" t="s">
        <v>59</v>
      </c>
      <c r="L78" s="90">
        <v>0.65277777777777779</v>
      </c>
      <c r="M78" s="118">
        <v>0.75347222222222221</v>
      </c>
      <c r="N78" s="28" t="s">
        <v>59</v>
      </c>
      <c r="O78" s="28">
        <v>0.81597222222222221</v>
      </c>
      <c r="P78" s="118"/>
      <c r="Q78" s="28" t="s">
        <v>59</v>
      </c>
      <c r="R78" s="93"/>
      <c r="S78" s="108">
        <f t="shared" si="22"/>
        <v>0.47222222222222215</v>
      </c>
      <c r="T78" s="109">
        <f t="shared" si="23"/>
        <v>8.8333333333333321</v>
      </c>
      <c r="U78" s="78">
        <f t="shared" si="24"/>
        <v>0.46527777777777779</v>
      </c>
      <c r="V78" s="100">
        <f t="shared" si="25"/>
        <v>6.2500000000000056E-2</v>
      </c>
      <c r="W78" s="101">
        <f t="shared" si="26"/>
        <v>0.5277777777777779</v>
      </c>
      <c r="X78" s="92"/>
      <c r="Y78" s="3"/>
      <c r="Z78" s="32">
        <f t="shared" si="27"/>
        <v>0.68055555555555558</v>
      </c>
      <c r="AB78" s="27"/>
    </row>
    <row r="79" spans="1:28" ht="13.5" thickBot="1" x14ac:dyDescent="0.25">
      <c r="A79" s="2"/>
      <c r="B79" s="2"/>
      <c r="C79" s="12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95">
        <f>SUM(S72:S78)*24</f>
        <v>78.416666666666686</v>
      </c>
      <c r="T79" s="107">
        <f>SUM(T72:T78)</f>
        <v>69.5</v>
      </c>
      <c r="U79" s="3"/>
      <c r="V79" s="2"/>
      <c r="W79" s="30">
        <f>SUM(W72:W78)*24</f>
        <v>89.583333333333314</v>
      </c>
      <c r="X79" s="31"/>
      <c r="Y79" s="31"/>
      <c r="Z79" s="33"/>
    </row>
  </sheetData>
  <pageMargins left="0.7" right="0.7" top="0.75" bottom="0.75" header="0.3" footer="0.3"/>
  <pageSetup paperSize="9" scale="95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9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CD57-3976-4426-A057-5207D21A447D}">
  <dimension ref="A1:AB24"/>
  <sheetViews>
    <sheetView zoomScaleNormal="100" zoomScaleSheetLayoutView="85" workbookViewId="0">
      <selection activeCell="Z2" sqref="Z2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7" width="5.5703125" customWidth="1"/>
    <col min="8" max="8" width="0.42578125" customWidth="1"/>
    <col min="9" max="9" width="5.57031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21</v>
      </c>
      <c r="F5" s="64" t="s">
        <v>66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67</v>
      </c>
      <c r="P5" s="3"/>
      <c r="Q5" s="2"/>
      <c r="R5" s="63" t="s">
        <v>25</v>
      </c>
      <c r="S5" s="64"/>
      <c r="T5" s="76" t="s">
        <v>68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25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54"/>
      <c r="N16" s="154" t="s">
        <v>59</v>
      </c>
      <c r="O16" s="90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25" t="s">
        <v>60</v>
      </c>
      <c r="C17" s="45"/>
      <c r="D17" s="152" t="s">
        <v>59</v>
      </c>
      <c r="E17" s="155"/>
      <c r="F17" s="40">
        <f t="shared" ref="F17:F20" si="6">(E17-C17)</f>
        <v>0</v>
      </c>
      <c r="G17" s="152"/>
      <c r="H17" s="152" t="s">
        <v>59</v>
      </c>
      <c r="I17" s="153"/>
      <c r="J17" s="154"/>
      <c r="K17" s="154" t="s">
        <v>59</v>
      </c>
      <c r="L17" s="90"/>
      <c r="M17" s="154"/>
      <c r="N17" s="154" t="s">
        <v>59</v>
      </c>
      <c r="O17" s="90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7">SUM(($J$13+C17)+($L$13-E16))</f>
        <v>1</v>
      </c>
      <c r="AB17" s="27"/>
    </row>
    <row r="18" spans="1:28" x14ac:dyDescent="0.2">
      <c r="A18" s="2"/>
      <c r="B18" s="29" t="s">
        <v>61</v>
      </c>
      <c r="C18" s="45"/>
      <c r="D18" s="152" t="s">
        <v>59</v>
      </c>
      <c r="E18" s="155"/>
      <c r="F18" s="40">
        <f t="shared" si="6"/>
        <v>0</v>
      </c>
      <c r="G18" s="152"/>
      <c r="H18" s="152" t="s">
        <v>59</v>
      </c>
      <c r="I18" s="153"/>
      <c r="J18" s="154"/>
      <c r="K18" s="154" t="s">
        <v>59</v>
      </c>
      <c r="L18" s="90"/>
      <c r="M18" s="154"/>
      <c r="N18" s="154" t="s">
        <v>59</v>
      </c>
      <c r="O18" s="90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7"/>
        <v>1</v>
      </c>
      <c r="AB18" s="27"/>
    </row>
    <row r="19" spans="1:28" x14ac:dyDescent="0.2">
      <c r="A19" s="2"/>
      <c r="B19" s="29" t="s">
        <v>62</v>
      </c>
      <c r="C19" s="45"/>
      <c r="D19" s="152" t="s">
        <v>59</v>
      </c>
      <c r="E19" s="155"/>
      <c r="F19" s="40">
        <f t="shared" si="6"/>
        <v>0</v>
      </c>
      <c r="G19" s="152"/>
      <c r="H19" s="152" t="s">
        <v>59</v>
      </c>
      <c r="I19" s="153"/>
      <c r="J19" s="154"/>
      <c r="K19" s="154" t="s">
        <v>59</v>
      </c>
      <c r="L19" s="90"/>
      <c r="M19" s="154"/>
      <c r="N19" s="154" t="s">
        <v>59</v>
      </c>
      <c r="O19" s="90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7"/>
        <v>1</v>
      </c>
      <c r="AB19" s="27"/>
    </row>
    <row r="20" spans="1:28" x14ac:dyDescent="0.2">
      <c r="A20" s="2"/>
      <c r="B20" s="29" t="s">
        <v>63</v>
      </c>
      <c r="C20" s="45"/>
      <c r="D20" s="152" t="s">
        <v>59</v>
      </c>
      <c r="E20" s="155"/>
      <c r="F20" s="40">
        <f t="shared" si="6"/>
        <v>0</v>
      </c>
      <c r="G20" s="152"/>
      <c r="H20" s="152" t="s">
        <v>59</v>
      </c>
      <c r="I20" s="153"/>
      <c r="J20" s="154"/>
      <c r="K20" s="154" t="s">
        <v>59</v>
      </c>
      <c r="L20" s="90"/>
      <c r="M20" s="154"/>
      <c r="N20" s="154" t="s">
        <v>59</v>
      </c>
      <c r="O20" s="90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7"/>
        <v>1</v>
      </c>
      <c r="AB20" s="27"/>
    </row>
    <row r="21" spans="1:28" x14ac:dyDescent="0.2">
      <c r="A21" s="2"/>
      <c r="B21" s="25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154"/>
      <c r="N21" s="154" t="s">
        <v>59</v>
      </c>
      <c r="O21" s="91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7"/>
        <v>1</v>
      </c>
      <c r="AB21" s="27"/>
    </row>
    <row r="22" spans="1:28" ht="13.5" thickBot="1" x14ac:dyDescent="0.25">
      <c r="A22" s="2"/>
      <c r="B22" s="29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28"/>
      <c r="N22" s="28" t="s">
        <v>59</v>
      </c>
      <c r="O22" s="90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7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6" orientation="landscape" horizontalDpi="4294967293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F7CE-3AA6-4A9E-8511-4D830AB8636C}">
  <sheetPr>
    <pageSetUpPr fitToPage="1"/>
  </sheetPr>
  <dimension ref="A1:AB26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249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250</v>
      </c>
      <c r="P5" s="3"/>
      <c r="Q5" s="2"/>
      <c r="R5" s="63" t="s">
        <v>25</v>
      </c>
      <c r="S5" s="64"/>
      <c r="T5" s="76" t="s">
        <v>251</v>
      </c>
      <c r="U5" s="2"/>
      <c r="V5" s="63" t="s">
        <v>27</v>
      </c>
      <c r="W5" s="64"/>
      <c r="X5" s="65"/>
      <c r="Y5" s="60"/>
      <c r="Z5" s="76" t="s">
        <v>243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 t="s">
        <v>103</v>
      </c>
      <c r="C26" s="81"/>
      <c r="D26" s="54" t="s">
        <v>59</v>
      </c>
      <c r="E26" s="82"/>
      <c r="F26" s="55">
        <f t="shared" ref="F26" si="7">(E26-C26)</f>
        <v>0</v>
      </c>
      <c r="G26" s="54"/>
      <c r="H26" s="54" t="s">
        <v>59</v>
      </c>
      <c r="I26" s="56"/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 t="shared" ref="S26" si="8">(F26-((I26-G26)))</f>
        <v>0</v>
      </c>
      <c r="T26" s="115">
        <f t="shared" ref="T26" si="9">(F26-((I26-G26)+(L26-J26)+(O26-M26)+(R26-P26)))*24</f>
        <v>0</v>
      </c>
      <c r="U26" s="83">
        <f t="shared" ref="U26" si="10">(($J$13+C26)+($L$13-E26))</f>
        <v>1</v>
      </c>
      <c r="V26" s="100">
        <f t="shared" ref="V26" si="11">(I26-G26)</f>
        <v>0</v>
      </c>
      <c r="W26" s="101">
        <f t="shared" ref="W26" si="12">(V26+U26)</f>
        <v>1</v>
      </c>
      <c r="X26" s="92"/>
      <c r="Y26" s="155"/>
      <c r="Z26" s="26">
        <f t="shared" ref="Z26" si="13">SUM(($J$13+C26)+($L$13-E25))</f>
        <v>1</v>
      </c>
      <c r="AB26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T5 Z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9983-8214-4909-B78D-5389EE53407C}">
  <sheetPr>
    <pageSetUpPr fitToPage="1"/>
  </sheetPr>
  <dimension ref="A1:AB27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252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253</v>
      </c>
      <c r="P5" s="3"/>
      <c r="Q5" s="2"/>
      <c r="R5" s="63" t="s">
        <v>25</v>
      </c>
      <c r="S5" s="64"/>
      <c r="T5" s="76" t="s">
        <v>254</v>
      </c>
      <c r="U5" s="2"/>
      <c r="V5" s="63" t="s">
        <v>27</v>
      </c>
      <c r="W5" s="64"/>
      <c r="X5" s="65"/>
      <c r="Y5" s="60"/>
      <c r="Z5" s="76" t="s">
        <v>229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80" t="s">
        <v>99</v>
      </c>
      <c r="C26" s="81">
        <v>0.34722222222222221</v>
      </c>
      <c r="D26" s="82" t="s">
        <v>59</v>
      </c>
      <c r="E26" s="82">
        <v>0.77777777777777779</v>
      </c>
      <c r="F26" s="55">
        <f>(E26-C26)</f>
        <v>0.43055555555555558</v>
      </c>
      <c r="G26" s="54"/>
      <c r="H26" s="54" t="s">
        <v>59</v>
      </c>
      <c r="I26" s="56"/>
      <c r="J26" s="57"/>
      <c r="K26" s="57" t="s">
        <v>59</v>
      </c>
      <c r="L26" s="59"/>
      <c r="M26" s="58">
        <v>0.51041666666666663</v>
      </c>
      <c r="N26" s="57" t="s">
        <v>59</v>
      </c>
      <c r="O26" s="57">
        <v>0.64236111111111116</v>
      </c>
      <c r="P26" s="58"/>
      <c r="Q26" s="57" t="s">
        <v>59</v>
      </c>
      <c r="R26" s="94"/>
      <c r="S26" s="108">
        <f>(F26-((I26-G26)))</f>
        <v>0.43055555555555558</v>
      </c>
      <c r="T26" s="115">
        <f>(F26-((I26-G26)+(L26-J26)+(O26-M26)+(R26-P26)))*24</f>
        <v>7.1666666666666652</v>
      </c>
      <c r="U26" s="83">
        <f>(($J$13+C26)+($L$13-E26))</f>
        <v>0.56944444444444442</v>
      </c>
      <c r="V26" s="100">
        <f>(I26-G26)</f>
        <v>0</v>
      </c>
      <c r="W26" s="101">
        <f>(V26+U26)</f>
        <v>0.56944444444444442</v>
      </c>
      <c r="X26" s="92"/>
      <c r="Y26" s="155"/>
      <c r="Z26" s="26">
        <v>0.43402777777777779</v>
      </c>
      <c r="AB26" s="27"/>
    </row>
    <row r="27" spans="1:28" x14ac:dyDescent="0.2">
      <c r="A27" s="2"/>
      <c r="B27" s="80" t="s">
        <v>77</v>
      </c>
      <c r="C27" s="81">
        <v>0.31597222222222221</v>
      </c>
      <c r="D27" s="82" t="s">
        <v>59</v>
      </c>
      <c r="E27" s="82">
        <v>0.67708333333333337</v>
      </c>
      <c r="F27" s="55">
        <f>(E27-C27)</f>
        <v>0.36111111111111116</v>
      </c>
      <c r="G27" s="54"/>
      <c r="H27" s="54" t="s">
        <v>59</v>
      </c>
      <c r="I27" s="56"/>
      <c r="J27" s="57"/>
      <c r="K27" s="57" t="s">
        <v>59</v>
      </c>
      <c r="L27" s="59"/>
      <c r="M27" s="58"/>
      <c r="N27" s="57" t="s">
        <v>59</v>
      </c>
      <c r="O27" s="57"/>
      <c r="P27" s="58"/>
      <c r="Q27" s="57" t="s">
        <v>59</v>
      </c>
      <c r="R27" s="94"/>
      <c r="S27" s="108">
        <f>(F27-((I27-G27)))</f>
        <v>0.36111111111111116</v>
      </c>
      <c r="T27" s="115">
        <f>(F27-((I27-G27)+(L27-J27)+(O27-M27)+(R27-P27)))*24</f>
        <v>8.6666666666666679</v>
      </c>
      <c r="U27" s="83">
        <f>(($J$13+C27)+($L$13-E27))</f>
        <v>0.63888888888888884</v>
      </c>
      <c r="V27" s="100">
        <f>(I27-G27)</f>
        <v>0</v>
      </c>
      <c r="W27" s="101">
        <f>(V27+U27)</f>
        <v>0.63888888888888884</v>
      </c>
      <c r="X27" s="92"/>
      <c r="Y27" s="155"/>
      <c r="Z27" s="26">
        <f>SUM(($J$13+C27)+($L$13-E26))</f>
        <v>0.53819444444444442</v>
      </c>
      <c r="AB27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T5 Z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68B9-9818-452F-B8E5-0A8E32E8256C}">
  <sheetPr>
    <pageSetUpPr fitToPage="1"/>
  </sheetPr>
  <dimension ref="A1:AB26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255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256</v>
      </c>
      <c r="P5" s="3"/>
      <c r="Q5" s="2"/>
      <c r="R5" s="63" t="s">
        <v>25</v>
      </c>
      <c r="S5" s="64"/>
      <c r="T5" s="76" t="s">
        <v>257</v>
      </c>
      <c r="U5" s="2"/>
      <c r="V5" s="63" t="s">
        <v>27</v>
      </c>
      <c r="W5" s="64"/>
      <c r="X5" s="65"/>
      <c r="Y5" s="60"/>
      <c r="Z5" s="76" t="s">
        <v>107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80" t="s">
        <v>103</v>
      </c>
      <c r="C26" s="81">
        <v>0.375</v>
      </c>
      <c r="D26" s="54" t="s">
        <v>59</v>
      </c>
      <c r="E26" s="82">
        <v>0.94097222222222221</v>
      </c>
      <c r="F26" s="55">
        <f>(E26-C26)</f>
        <v>0.56597222222222221</v>
      </c>
      <c r="G26" s="54"/>
      <c r="H26" s="54" t="s">
        <v>59</v>
      </c>
      <c r="I26" s="56"/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>(F26-((I26-G26)))</f>
        <v>0.56597222222222221</v>
      </c>
      <c r="T26" s="115">
        <f>(F26-((I26-G26)+(L26-J26)+(O26-M26)+(R26-P26)))*24</f>
        <v>13.583333333333332</v>
      </c>
      <c r="U26" s="83">
        <f>(($J$13+C26)+($L$13-E26))</f>
        <v>0.43402777777777779</v>
      </c>
      <c r="V26" s="100">
        <f>(I26-G26)</f>
        <v>0</v>
      </c>
      <c r="W26" s="101">
        <f>(V26+U26)</f>
        <v>0.43402777777777779</v>
      </c>
      <c r="X26" s="92"/>
      <c r="Y26" s="155"/>
      <c r="Z26" s="26">
        <v>0.44791666666666669</v>
      </c>
      <c r="AB26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4A2B-ADA2-4AAA-90DB-CE5C20760730}">
  <sheetPr>
    <pageSetUpPr fitToPage="1"/>
  </sheetPr>
  <dimension ref="A1:AB29"/>
  <sheetViews>
    <sheetView topLeftCell="A6" zoomScaleNormal="100" zoomScaleSheetLayoutView="85" workbookViewId="0">
      <selection activeCell="F34" sqref="F34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5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258</v>
      </c>
      <c r="P5" s="3"/>
      <c r="Q5" s="2"/>
      <c r="R5" s="63" t="s">
        <v>25</v>
      </c>
      <c r="S5" s="64"/>
      <c r="T5" s="76" t="s">
        <v>259</v>
      </c>
      <c r="U5" s="2"/>
      <c r="V5" s="63" t="s">
        <v>27</v>
      </c>
      <c r="W5" s="64"/>
      <c r="X5" s="65"/>
      <c r="Y5" s="60"/>
      <c r="Z5" s="76" t="s">
        <v>90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260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25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54"/>
      <c r="N16" s="154" t="s">
        <v>59</v>
      </c>
      <c r="O16" s="90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25" t="s">
        <v>60</v>
      </c>
      <c r="C17" s="39">
        <v>0.32291666666666669</v>
      </c>
      <c r="D17" s="152" t="s">
        <v>59</v>
      </c>
      <c r="E17" s="155">
        <v>0.83333333333333337</v>
      </c>
      <c r="F17" s="40">
        <f t="shared" si="0"/>
        <v>0.51041666666666674</v>
      </c>
      <c r="G17" s="152"/>
      <c r="H17" s="152" t="s">
        <v>59</v>
      </c>
      <c r="I17" s="153"/>
      <c r="J17" s="28"/>
      <c r="K17" s="154" t="s">
        <v>59</v>
      </c>
      <c r="L17" s="90"/>
      <c r="M17" s="28">
        <v>0.52083333333333337</v>
      </c>
      <c r="N17" s="154" t="s">
        <v>59</v>
      </c>
      <c r="O17" s="90">
        <v>0.58333333333333337</v>
      </c>
      <c r="P17" s="24"/>
      <c r="Q17" s="154" t="s">
        <v>59</v>
      </c>
      <c r="R17" s="94"/>
      <c r="S17" s="108">
        <f t="shared" si="1"/>
        <v>0.51041666666666674</v>
      </c>
      <c r="T17" s="109">
        <f t="shared" si="2"/>
        <v>10.750000000000002</v>
      </c>
      <c r="U17" s="78">
        <f t="shared" si="3"/>
        <v>0.48958333333333331</v>
      </c>
      <c r="V17" s="100">
        <f t="shared" si="4"/>
        <v>0</v>
      </c>
      <c r="W17" s="101">
        <f t="shared" si="5"/>
        <v>0.48958333333333331</v>
      </c>
      <c r="X17" s="92"/>
      <c r="Y17" s="155"/>
      <c r="Z17" s="26">
        <f t="shared" ref="Z17:Z22" si="6">SUM(($J$13+C17)+($L$13-E16))</f>
        <v>1.3229166666666667</v>
      </c>
      <c r="AB17" s="27"/>
    </row>
    <row r="18" spans="1:28" x14ac:dyDescent="0.2">
      <c r="A18" s="2"/>
      <c r="B18" s="29" t="s">
        <v>61</v>
      </c>
      <c r="C18" s="45">
        <v>0.38194444444444442</v>
      </c>
      <c r="D18" s="152" t="s">
        <v>59</v>
      </c>
      <c r="E18" s="155">
        <v>0.89583333333333337</v>
      </c>
      <c r="F18" s="40">
        <f t="shared" si="0"/>
        <v>0.51388888888888895</v>
      </c>
      <c r="G18" s="152"/>
      <c r="H18" s="152" t="s">
        <v>59</v>
      </c>
      <c r="I18" s="153"/>
      <c r="J18" s="89"/>
      <c r="K18" s="89" t="s">
        <v>59</v>
      </c>
      <c r="L18" s="124"/>
      <c r="M18" s="89">
        <v>0.53125</v>
      </c>
      <c r="N18" s="89" t="s">
        <v>59</v>
      </c>
      <c r="O18" s="124">
        <v>0.72916666666666663</v>
      </c>
      <c r="P18" s="118"/>
      <c r="Q18" s="28" t="s">
        <v>59</v>
      </c>
      <c r="R18" s="94"/>
      <c r="S18" s="108">
        <f t="shared" si="1"/>
        <v>0.51388888888888895</v>
      </c>
      <c r="T18" s="109">
        <f t="shared" si="2"/>
        <v>7.5833333333333357</v>
      </c>
      <c r="U18" s="78">
        <f t="shared" si="3"/>
        <v>0.48611111111111105</v>
      </c>
      <c r="V18" s="100">
        <f t="shared" si="4"/>
        <v>0</v>
      </c>
      <c r="W18" s="101">
        <f t="shared" si="5"/>
        <v>0.48611111111111105</v>
      </c>
      <c r="X18" s="92"/>
      <c r="Y18" s="155"/>
      <c r="Z18" s="26">
        <f t="shared" si="6"/>
        <v>0.54861111111111105</v>
      </c>
      <c r="AB18" s="27"/>
    </row>
    <row r="19" spans="1:28" x14ac:dyDescent="0.2">
      <c r="A19" s="2"/>
      <c r="B19" s="29" t="s">
        <v>62</v>
      </c>
      <c r="C19" s="39">
        <v>0.71180555555555558</v>
      </c>
      <c r="D19" s="152" t="s">
        <v>59</v>
      </c>
      <c r="E19" s="152">
        <v>0.92361111111111116</v>
      </c>
      <c r="F19" s="40">
        <f t="shared" si="0"/>
        <v>0.21180555555555558</v>
      </c>
      <c r="G19" s="152"/>
      <c r="H19" s="152" t="s">
        <v>59</v>
      </c>
      <c r="I19" s="153"/>
      <c r="J19" s="89"/>
      <c r="K19" s="89" t="s">
        <v>59</v>
      </c>
      <c r="L19" s="124"/>
      <c r="M19" s="89"/>
      <c r="N19" s="89" t="s">
        <v>59</v>
      </c>
      <c r="O19" s="124"/>
      <c r="P19" s="118"/>
      <c r="Q19" s="28" t="s">
        <v>59</v>
      </c>
      <c r="R19" s="94"/>
      <c r="S19" s="108">
        <f t="shared" si="1"/>
        <v>0.21180555555555558</v>
      </c>
      <c r="T19" s="109">
        <f t="shared" si="2"/>
        <v>5.0833333333333339</v>
      </c>
      <c r="U19" s="78">
        <f t="shared" si="3"/>
        <v>0.78819444444444442</v>
      </c>
      <c r="V19" s="100">
        <f t="shared" si="4"/>
        <v>0</v>
      </c>
      <c r="W19" s="101">
        <f t="shared" si="5"/>
        <v>0.78819444444444442</v>
      </c>
      <c r="X19" s="92"/>
      <c r="Y19" s="155"/>
      <c r="Z19" s="26">
        <f t="shared" si="6"/>
        <v>0.81597222222222221</v>
      </c>
      <c r="AB19" s="27"/>
    </row>
    <row r="20" spans="1:28" x14ac:dyDescent="0.2">
      <c r="A20" s="2"/>
      <c r="B20" s="29" t="s">
        <v>63</v>
      </c>
      <c r="C20" s="39">
        <v>0.30555555555555558</v>
      </c>
      <c r="D20" s="152" t="s">
        <v>59</v>
      </c>
      <c r="E20" s="152">
        <v>0.89583333333333337</v>
      </c>
      <c r="F20" s="41">
        <f t="shared" si="0"/>
        <v>0.59027777777777779</v>
      </c>
      <c r="G20" s="37">
        <v>0.59375</v>
      </c>
      <c r="H20" s="37" t="s">
        <v>59</v>
      </c>
      <c r="I20" s="156">
        <v>0.67708333333333337</v>
      </c>
      <c r="J20" s="89"/>
      <c r="K20" s="89" t="s">
        <v>59</v>
      </c>
      <c r="L20" s="124"/>
      <c r="M20" s="89">
        <v>0.67708333333333337</v>
      </c>
      <c r="N20" s="89" t="s">
        <v>59</v>
      </c>
      <c r="O20" s="124">
        <v>0.72916666666666663</v>
      </c>
      <c r="P20" s="118"/>
      <c r="Q20" s="28" t="s">
        <v>59</v>
      </c>
      <c r="R20" s="94"/>
      <c r="S20" s="108">
        <f t="shared" si="1"/>
        <v>0.50694444444444442</v>
      </c>
      <c r="T20" s="109">
        <f t="shared" si="2"/>
        <v>10.916666666666668</v>
      </c>
      <c r="U20" s="78">
        <f t="shared" si="3"/>
        <v>0.40972222222222221</v>
      </c>
      <c r="V20" s="100">
        <f t="shared" si="4"/>
        <v>8.333333333333337E-2</v>
      </c>
      <c r="W20" s="101">
        <f t="shared" si="5"/>
        <v>0.49305555555555558</v>
      </c>
      <c r="X20" s="92"/>
      <c r="Y20" s="155"/>
      <c r="Z20" s="26">
        <f t="shared" si="6"/>
        <v>0.38194444444444442</v>
      </c>
      <c r="AB20" s="27"/>
    </row>
    <row r="21" spans="1:28" x14ac:dyDescent="0.2">
      <c r="A21" s="2"/>
      <c r="B21" s="25" t="s">
        <v>64</v>
      </c>
      <c r="C21" s="39">
        <v>0.3923611111111111</v>
      </c>
      <c r="D21" s="152" t="s">
        <v>59</v>
      </c>
      <c r="E21" s="152">
        <v>0.64236111111111116</v>
      </c>
      <c r="F21" s="40">
        <f t="shared" si="0"/>
        <v>0.25000000000000006</v>
      </c>
      <c r="G21" s="152"/>
      <c r="H21" s="152" t="s">
        <v>59</v>
      </c>
      <c r="I21" s="153"/>
      <c r="J21" s="157"/>
      <c r="K21" s="157" t="s">
        <v>59</v>
      </c>
      <c r="L21" s="142"/>
      <c r="M21" s="157"/>
      <c r="N21" s="157" t="s">
        <v>59</v>
      </c>
      <c r="O21" s="142"/>
      <c r="P21" s="248">
        <v>0.4861111111111111</v>
      </c>
      <c r="Q21" s="157" t="s">
        <v>59</v>
      </c>
      <c r="R21" s="184">
        <v>0.51388888888888884</v>
      </c>
      <c r="S21" s="108">
        <f t="shared" si="1"/>
        <v>0.25000000000000006</v>
      </c>
      <c r="T21" s="109">
        <f t="shared" si="2"/>
        <v>5.3333333333333357</v>
      </c>
      <c r="U21" s="78">
        <f t="shared" si="3"/>
        <v>0.75</v>
      </c>
      <c r="V21" s="100">
        <f t="shared" si="4"/>
        <v>0</v>
      </c>
      <c r="W21" s="101">
        <f t="shared" si="5"/>
        <v>0.75</v>
      </c>
      <c r="X21" s="92"/>
      <c r="Y21" s="155"/>
      <c r="Z21" s="26">
        <f t="shared" si="6"/>
        <v>0.49652777777777773</v>
      </c>
      <c r="AB21" s="27"/>
    </row>
    <row r="22" spans="1:28" ht="13.5" thickBot="1" x14ac:dyDescent="0.25">
      <c r="A22" s="2"/>
      <c r="B22" s="29" t="s">
        <v>65</v>
      </c>
      <c r="C22" s="39">
        <v>0.51736111111111116</v>
      </c>
      <c r="D22" s="152" t="s">
        <v>59</v>
      </c>
      <c r="E22" s="155">
        <v>0.72569444444444442</v>
      </c>
      <c r="F22" s="40">
        <f t="shared" si="0"/>
        <v>0.20833333333333326</v>
      </c>
      <c r="G22" s="152"/>
      <c r="H22" s="152" t="s">
        <v>59</v>
      </c>
      <c r="I22" s="153"/>
      <c r="J22" s="157"/>
      <c r="K22" s="157" t="s">
        <v>59</v>
      </c>
      <c r="L22" s="142"/>
      <c r="M22" s="157"/>
      <c r="N22" s="157" t="s">
        <v>59</v>
      </c>
      <c r="O22" s="142"/>
      <c r="P22" s="118"/>
      <c r="Q22" s="28" t="s">
        <v>59</v>
      </c>
      <c r="R22" s="93"/>
      <c r="S22" s="108">
        <f t="shared" si="1"/>
        <v>0.20833333333333326</v>
      </c>
      <c r="T22" s="109">
        <f t="shared" si="2"/>
        <v>4.9999999999999982</v>
      </c>
      <c r="U22" s="78">
        <f t="shared" si="3"/>
        <v>0.79166666666666674</v>
      </c>
      <c r="V22" s="100">
        <f t="shared" si="4"/>
        <v>0</v>
      </c>
      <c r="W22" s="101">
        <f t="shared" si="5"/>
        <v>0.79166666666666674</v>
      </c>
      <c r="X22" s="92"/>
      <c r="Y22" s="3"/>
      <c r="Z22" s="32">
        <f t="shared" si="6"/>
        <v>0.875</v>
      </c>
      <c r="AB22" s="27"/>
    </row>
    <row r="23" spans="1:28" ht="13.5" thickBot="1" x14ac:dyDescent="0.25">
      <c r="A23" s="2"/>
      <c r="B23" s="123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52.833333333333343</v>
      </c>
      <c r="T23" s="107">
        <f>SUM(T16:T22)</f>
        <v>44.666666666666679</v>
      </c>
      <c r="U23" s="3"/>
      <c r="V23" s="2"/>
      <c r="W23" s="30">
        <f>SUM(W16:W22)*24</f>
        <v>115.16666666666666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80" t="s">
        <v>103</v>
      </c>
      <c r="C26" s="81">
        <v>0.33333333333333331</v>
      </c>
      <c r="D26" s="54" t="s">
        <v>59</v>
      </c>
      <c r="E26" s="82">
        <v>0.60416666666666663</v>
      </c>
      <c r="F26" s="55">
        <f>(E26-C26)</f>
        <v>0.27083333333333331</v>
      </c>
      <c r="G26" s="54"/>
      <c r="H26" s="54" t="s">
        <v>59</v>
      </c>
      <c r="I26" s="56"/>
      <c r="J26" s="177"/>
      <c r="K26" s="177" t="s">
        <v>59</v>
      </c>
      <c r="L26" s="178"/>
      <c r="M26" s="177"/>
      <c r="N26" s="177" t="s">
        <v>59</v>
      </c>
      <c r="O26" s="178"/>
      <c r="P26" s="58">
        <v>0.4861111111111111</v>
      </c>
      <c r="Q26" s="57" t="s">
        <v>59</v>
      </c>
      <c r="R26" s="94">
        <v>0.51041666666666663</v>
      </c>
      <c r="S26" s="108">
        <f>(F26-((I26-G26)))</f>
        <v>0.27083333333333331</v>
      </c>
      <c r="T26" s="115">
        <f>(F26-((I26-G26)+(L26-J26)+(O26-M26)+(R26-P26)))*24</f>
        <v>5.916666666666667</v>
      </c>
      <c r="U26" s="83">
        <f>(($J$13+C26)+($L$13-E26))</f>
        <v>0.72916666666666674</v>
      </c>
      <c r="V26" s="100">
        <f>(I26-G26)</f>
        <v>0</v>
      </c>
      <c r="W26" s="101">
        <f>(V26+U26)</f>
        <v>0.72916666666666674</v>
      </c>
      <c r="X26" s="92"/>
      <c r="Y26" s="155"/>
      <c r="Z26" s="26">
        <v>0.49305555555555558</v>
      </c>
      <c r="AB26" s="27"/>
    </row>
    <row r="27" spans="1:28" x14ac:dyDescent="0.2">
      <c r="A27" s="2"/>
      <c r="B27" s="80" t="s">
        <v>134</v>
      </c>
      <c r="C27" s="39">
        <v>0.25694444444444442</v>
      </c>
      <c r="D27" s="152" t="s">
        <v>59</v>
      </c>
      <c r="E27" s="152">
        <v>0.89583333333333337</v>
      </c>
      <c r="F27" s="41">
        <f>(E27-C27)</f>
        <v>0.63888888888888895</v>
      </c>
      <c r="G27" s="37">
        <v>0.59375</v>
      </c>
      <c r="H27" s="37" t="s">
        <v>59</v>
      </c>
      <c r="I27" s="156">
        <v>0.67708333333333337</v>
      </c>
      <c r="J27" s="89"/>
      <c r="K27" s="89" t="s">
        <v>59</v>
      </c>
      <c r="L27" s="124"/>
      <c r="M27" s="89">
        <v>0.67708333333333337</v>
      </c>
      <c r="N27" s="89" t="s">
        <v>59</v>
      </c>
      <c r="O27" s="124">
        <v>0.73611111111111116</v>
      </c>
      <c r="P27" s="118"/>
      <c r="Q27" s="28" t="s">
        <v>59</v>
      </c>
      <c r="R27" s="94"/>
      <c r="S27" s="108">
        <f>(F27-((I27-G27)))</f>
        <v>0.55555555555555558</v>
      </c>
      <c r="T27" s="115">
        <f>(F27-((I27-G27)+(L27-J27)+(O27-M27)+(R27-P27)))*24</f>
        <v>11.916666666666668</v>
      </c>
      <c r="U27" s="83">
        <f>(($J$13+C27)+($L$13-E27))</f>
        <v>0.36111111111111105</v>
      </c>
      <c r="V27" s="100">
        <f>(I27-G27)</f>
        <v>8.333333333333337E-2</v>
      </c>
      <c r="W27" s="101">
        <f>(V27+U27)</f>
        <v>0.44444444444444442</v>
      </c>
      <c r="X27" s="92"/>
      <c r="Y27" s="155"/>
      <c r="Z27" s="26">
        <f>SUM(($J$13+C27)+($L$13-E25))</f>
        <v>1.2569444444444444</v>
      </c>
      <c r="AB27" s="27"/>
    </row>
    <row r="28" spans="1:28" x14ac:dyDescent="0.2">
      <c r="A28" s="2"/>
      <c r="B28" s="80" t="s">
        <v>135</v>
      </c>
      <c r="C28" s="39">
        <v>0.25694444444444442</v>
      </c>
      <c r="D28" s="152" t="s">
        <v>59</v>
      </c>
      <c r="E28" s="152">
        <v>0.89583333333333337</v>
      </c>
      <c r="F28" s="41">
        <f>(E28-C28)</f>
        <v>0.63888888888888895</v>
      </c>
      <c r="G28" s="37">
        <v>0.59375</v>
      </c>
      <c r="H28" s="37" t="s">
        <v>59</v>
      </c>
      <c r="I28" s="156">
        <v>0.67708333333333337</v>
      </c>
      <c r="J28" s="89"/>
      <c r="K28" s="89" t="s">
        <v>59</v>
      </c>
      <c r="L28" s="124"/>
      <c r="M28" s="89">
        <v>0.67708333333333337</v>
      </c>
      <c r="N28" s="89" t="s">
        <v>59</v>
      </c>
      <c r="O28" s="124">
        <v>0.73611111111111116</v>
      </c>
      <c r="P28" s="118"/>
      <c r="Q28" s="28" t="s">
        <v>59</v>
      </c>
      <c r="R28" s="94"/>
      <c r="S28" s="108">
        <f>(F28-((I28-G28)))</f>
        <v>0.55555555555555558</v>
      </c>
      <c r="T28" s="115">
        <f>(F28-((I28-G28)+(L28-J28)+(O28-M28)+(R28-P28)))*24</f>
        <v>11.916666666666668</v>
      </c>
      <c r="U28" s="83">
        <f>(($J$13+C28)+($L$13-E28))</f>
        <v>0.36111111111111105</v>
      </c>
      <c r="V28" s="100">
        <f>(I28-G28)</f>
        <v>8.333333333333337E-2</v>
      </c>
      <c r="W28" s="101">
        <f>(V28+U28)</f>
        <v>0.44444444444444442</v>
      </c>
      <c r="X28" s="92"/>
      <c r="Y28" s="155"/>
      <c r="Z28" s="26">
        <f>SUM(($J$13+C28)+($L$13-E25))</f>
        <v>1.2569444444444444</v>
      </c>
      <c r="AB28" s="27"/>
    </row>
    <row r="29" spans="1:28" x14ac:dyDescent="0.2">
      <c r="A29" s="2"/>
      <c r="B29" s="80" t="s">
        <v>112</v>
      </c>
      <c r="C29" s="39">
        <v>0.27777777777777779</v>
      </c>
      <c r="D29" s="152" t="s">
        <v>59</v>
      </c>
      <c r="E29" s="152">
        <v>0.89583333333333337</v>
      </c>
      <c r="F29" s="41">
        <f>(E29-C29)</f>
        <v>0.61805555555555558</v>
      </c>
      <c r="G29" s="37">
        <v>0.59375</v>
      </c>
      <c r="H29" s="37" t="s">
        <v>59</v>
      </c>
      <c r="I29" s="156">
        <v>0.67708333333333337</v>
      </c>
      <c r="J29" s="89"/>
      <c r="K29" s="89" t="s">
        <v>59</v>
      </c>
      <c r="L29" s="124"/>
      <c r="M29" s="89">
        <v>0.67708333333333337</v>
      </c>
      <c r="N29" s="89" t="s">
        <v>59</v>
      </c>
      <c r="O29" s="124">
        <v>0.73611111111111116</v>
      </c>
      <c r="P29" s="118"/>
      <c r="Q29" s="28" t="s">
        <v>59</v>
      </c>
      <c r="R29" s="94"/>
      <c r="S29" s="108">
        <f>(F29-((I29-G29)))</f>
        <v>0.53472222222222221</v>
      </c>
      <c r="T29" s="115">
        <f>(F29-((I29-G29)+(L29-J29)+(O29-M29)+(R29-P29)))*24</f>
        <v>11.416666666666666</v>
      </c>
      <c r="U29" s="83">
        <f>(($J$13+C29)+($L$13-E29))</f>
        <v>0.38194444444444442</v>
      </c>
      <c r="V29" s="100">
        <f>(I29-G29)</f>
        <v>8.333333333333337E-2</v>
      </c>
      <c r="W29" s="101">
        <f>(V29+U29)</f>
        <v>0.46527777777777779</v>
      </c>
      <c r="X29" s="92"/>
      <c r="Y29" s="155"/>
      <c r="Z29" s="26">
        <f>SUM(($J$13+C29)+($L$13-E25))</f>
        <v>1.2777777777777777</v>
      </c>
      <c r="AB29" s="27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EBC8-F8AD-4889-98E5-5E93183E029D}">
  <sheetPr>
    <pageSetUpPr fitToPage="1"/>
  </sheetPr>
  <dimension ref="A1:AB26"/>
  <sheetViews>
    <sheetView zoomScaleNormal="100" zoomScaleSheetLayoutView="85" workbookViewId="0">
      <selection activeCell="Z2" sqref="Z2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261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262</v>
      </c>
      <c r="P5" s="3"/>
      <c r="Q5" s="2"/>
      <c r="R5" s="63" t="s">
        <v>25</v>
      </c>
      <c r="S5" s="64"/>
      <c r="T5" s="76" t="s">
        <v>263</v>
      </c>
      <c r="U5" s="2"/>
      <c r="V5" s="63" t="s">
        <v>27</v>
      </c>
      <c r="W5" s="64"/>
      <c r="X5" s="65"/>
      <c r="Y5" s="60"/>
      <c r="Z5" s="76" t="s">
        <v>229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79" t="s">
        <v>103</v>
      </c>
      <c r="C26" s="39">
        <v>0.29166666666666669</v>
      </c>
      <c r="D26" s="152" t="s">
        <v>59</v>
      </c>
      <c r="E26" s="155">
        <v>0.94444444444444442</v>
      </c>
      <c r="F26" s="40">
        <f>(E26-C26)</f>
        <v>0.65277777777777768</v>
      </c>
      <c r="G26" s="152">
        <v>0.60763888888888884</v>
      </c>
      <c r="H26" s="152" t="s">
        <v>59</v>
      </c>
      <c r="I26" s="153">
        <v>0.72916666666666663</v>
      </c>
      <c r="J26" s="154">
        <v>0.4201388888888889</v>
      </c>
      <c r="K26" s="154" t="s">
        <v>59</v>
      </c>
      <c r="L26" s="91">
        <v>0.49652777777777779</v>
      </c>
      <c r="M26" s="24"/>
      <c r="N26" s="154" t="s">
        <v>59</v>
      </c>
      <c r="O26" s="154"/>
      <c r="P26" s="24"/>
      <c r="Q26" s="154" t="s">
        <v>59</v>
      </c>
      <c r="R26" s="94"/>
      <c r="S26" s="108">
        <f>(F26-((I26-G26)))</f>
        <v>0.53124999999999989</v>
      </c>
      <c r="T26" s="109">
        <f>(F26-((I26-G26)+(L26-J26)+(O26-M26)+(R26-P26)))*24</f>
        <v>10.916666666666664</v>
      </c>
      <c r="U26" s="78">
        <f>(($J$13+C26)+($L$13-E26))</f>
        <v>0.34722222222222227</v>
      </c>
      <c r="V26" s="100">
        <f>(I26-G26)</f>
        <v>0.12152777777777779</v>
      </c>
      <c r="W26" s="101">
        <f>(V26+U26)</f>
        <v>0.46875000000000006</v>
      </c>
      <c r="X26" s="92"/>
      <c r="Y26" s="155"/>
      <c r="Z26" s="26">
        <v>0.4201388888888889</v>
      </c>
      <c r="AB26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1F8B-12FD-475D-A578-A8582E37848F}">
  <sheetPr>
    <pageSetUpPr fitToPage="1"/>
  </sheetPr>
  <dimension ref="A1:AB24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264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265</v>
      </c>
      <c r="P5" s="3"/>
      <c r="Q5" s="2"/>
      <c r="R5" s="63" t="s">
        <v>25</v>
      </c>
      <c r="S5" s="64"/>
      <c r="T5" s="76" t="s">
        <v>266</v>
      </c>
      <c r="U5" s="2"/>
      <c r="V5" s="63" t="s">
        <v>27</v>
      </c>
      <c r="W5" s="64"/>
      <c r="X5" s="65"/>
      <c r="Y5" s="60"/>
      <c r="Z5" s="76" t="s">
        <v>243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89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T5 Z5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FD64-FEDA-4667-B877-78726BF27E2D}">
  <sheetPr>
    <pageSetUpPr fitToPage="1"/>
  </sheetPr>
  <dimension ref="A1:AB26"/>
  <sheetViews>
    <sheetView tabSelected="1" zoomScaleNormal="100" zoomScaleSheetLayoutView="85" workbookViewId="0">
      <selection activeCell="O18" sqref="O18:O20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267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268</v>
      </c>
      <c r="P5" s="3"/>
      <c r="Q5" s="2"/>
      <c r="R5" s="63" t="s">
        <v>25</v>
      </c>
      <c r="S5" s="64"/>
      <c r="T5" s="76" t="s">
        <v>269</v>
      </c>
      <c r="U5" s="2"/>
      <c r="V5" s="63" t="s">
        <v>27</v>
      </c>
      <c r="W5" s="64"/>
      <c r="X5" s="65"/>
      <c r="Y5" s="60"/>
      <c r="Z5" s="76" t="s">
        <v>90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270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54"/>
      <c r="N16" s="154" t="s">
        <v>59</v>
      </c>
      <c r="O16" s="90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39">
        <v>0.30555555555555558</v>
      </c>
      <c r="D17" s="152" t="s">
        <v>59</v>
      </c>
      <c r="E17" s="155">
        <v>0.84722222222222221</v>
      </c>
      <c r="F17" s="40">
        <f t="shared" si="0"/>
        <v>0.54166666666666663</v>
      </c>
      <c r="G17" s="152"/>
      <c r="H17" s="152" t="s">
        <v>59</v>
      </c>
      <c r="I17" s="153"/>
      <c r="J17" s="28"/>
      <c r="K17" s="154" t="s">
        <v>59</v>
      </c>
      <c r="L17" s="90"/>
      <c r="M17" s="28">
        <v>0.52083333333333337</v>
      </c>
      <c r="N17" s="154" t="s">
        <v>59</v>
      </c>
      <c r="O17" s="90">
        <v>0.58333333333333337</v>
      </c>
      <c r="P17" s="24"/>
      <c r="Q17" s="154" t="s">
        <v>59</v>
      </c>
      <c r="R17" s="94"/>
      <c r="S17" s="108">
        <f t="shared" si="1"/>
        <v>0.54166666666666663</v>
      </c>
      <c r="T17" s="109">
        <f t="shared" si="2"/>
        <v>11.5</v>
      </c>
      <c r="U17" s="78">
        <f t="shared" si="3"/>
        <v>0.45833333333333337</v>
      </c>
      <c r="V17" s="100">
        <f t="shared" si="4"/>
        <v>0</v>
      </c>
      <c r="W17" s="101">
        <f t="shared" si="5"/>
        <v>0.45833333333333337</v>
      </c>
      <c r="X17" s="92"/>
      <c r="Y17" s="155"/>
      <c r="Z17" s="26">
        <f t="shared" ref="Z17:Z22" si="6">SUM(($J$13+C17)+($L$13-E16))</f>
        <v>1.3055555555555556</v>
      </c>
      <c r="AB17" s="27"/>
    </row>
    <row r="18" spans="1:28" x14ac:dyDescent="0.2">
      <c r="A18" s="2"/>
      <c r="B18" s="144" t="s">
        <v>61</v>
      </c>
      <c r="C18" s="460">
        <v>0.38194444444444442</v>
      </c>
      <c r="D18" s="152" t="s">
        <v>59</v>
      </c>
      <c r="E18" s="155">
        <v>0.90277777777777779</v>
      </c>
      <c r="F18" s="40">
        <f t="shared" si="0"/>
        <v>0.52083333333333337</v>
      </c>
      <c r="G18" s="152"/>
      <c r="H18" s="152" t="s">
        <v>59</v>
      </c>
      <c r="I18" s="153"/>
      <c r="J18" s="89"/>
      <c r="K18" s="89" t="s">
        <v>59</v>
      </c>
      <c r="L18" s="124"/>
      <c r="M18" s="89">
        <v>0.53819444444444442</v>
      </c>
      <c r="N18" s="89" t="s">
        <v>59</v>
      </c>
      <c r="O18" s="124">
        <v>0.72916666666666663</v>
      </c>
      <c r="P18" s="118"/>
      <c r="Q18" s="28" t="s">
        <v>59</v>
      </c>
      <c r="R18" s="94"/>
      <c r="S18" s="108">
        <f t="shared" si="1"/>
        <v>0.52083333333333337</v>
      </c>
      <c r="T18" s="109">
        <f t="shared" si="2"/>
        <v>7.9166666666666679</v>
      </c>
      <c r="U18" s="78">
        <f t="shared" si="3"/>
        <v>0.47916666666666663</v>
      </c>
      <c r="V18" s="100">
        <f t="shared" si="4"/>
        <v>0</v>
      </c>
      <c r="W18" s="101">
        <f t="shared" si="5"/>
        <v>0.47916666666666663</v>
      </c>
      <c r="X18" s="92"/>
      <c r="Y18" s="155"/>
      <c r="Z18" s="26">
        <f t="shared" si="6"/>
        <v>0.53472222222222221</v>
      </c>
      <c r="AB18" s="27"/>
    </row>
    <row r="19" spans="1:28" x14ac:dyDescent="0.2">
      <c r="A19" s="2"/>
      <c r="B19" s="144" t="s">
        <v>62</v>
      </c>
      <c r="C19" s="460">
        <v>0.71875</v>
      </c>
      <c r="D19" s="152" t="s">
        <v>59</v>
      </c>
      <c r="E19" s="152">
        <v>0.93055555555555558</v>
      </c>
      <c r="F19" s="40">
        <f t="shared" si="0"/>
        <v>0.21180555555555558</v>
      </c>
      <c r="G19" s="152"/>
      <c r="H19" s="152" t="s">
        <v>59</v>
      </c>
      <c r="I19" s="153"/>
      <c r="J19" s="89"/>
      <c r="K19" s="89" t="s">
        <v>59</v>
      </c>
      <c r="L19" s="124"/>
      <c r="M19" s="89"/>
      <c r="N19" s="89" t="s">
        <v>59</v>
      </c>
      <c r="O19" s="124"/>
      <c r="P19" s="118"/>
      <c r="Q19" s="28" t="s">
        <v>59</v>
      </c>
      <c r="R19" s="94"/>
      <c r="S19" s="108">
        <f t="shared" si="1"/>
        <v>0.21180555555555558</v>
      </c>
      <c r="T19" s="109">
        <f t="shared" si="2"/>
        <v>5.0833333333333339</v>
      </c>
      <c r="U19" s="78">
        <f t="shared" si="3"/>
        <v>0.78819444444444442</v>
      </c>
      <c r="V19" s="100">
        <f t="shared" si="4"/>
        <v>0</v>
      </c>
      <c r="W19" s="101">
        <f t="shared" si="5"/>
        <v>0.78819444444444442</v>
      </c>
      <c r="X19" s="92"/>
      <c r="Y19" s="155"/>
      <c r="Z19" s="26">
        <f t="shared" si="6"/>
        <v>0.81597222222222221</v>
      </c>
      <c r="AB19" s="27"/>
    </row>
    <row r="20" spans="1:28" x14ac:dyDescent="0.2">
      <c r="A20" s="2"/>
      <c r="B20" s="144" t="s">
        <v>63</v>
      </c>
      <c r="C20" s="460">
        <v>0.29166666666666669</v>
      </c>
      <c r="D20" s="152" t="s">
        <v>59</v>
      </c>
      <c r="E20" s="152">
        <v>0.90277777777777779</v>
      </c>
      <c r="F20" s="41">
        <f t="shared" si="0"/>
        <v>0.61111111111111116</v>
      </c>
      <c r="G20" s="37">
        <v>0.60069444444444442</v>
      </c>
      <c r="H20" s="37" t="s">
        <v>59</v>
      </c>
      <c r="I20" s="156">
        <v>0.69444444444444442</v>
      </c>
      <c r="J20" s="89"/>
      <c r="K20" s="89" t="s">
        <v>59</v>
      </c>
      <c r="L20" s="124"/>
      <c r="M20" s="89">
        <v>0.69444444444444442</v>
      </c>
      <c r="N20" s="89" t="s">
        <v>59</v>
      </c>
      <c r="O20" s="124">
        <v>0.72916666666666663</v>
      </c>
      <c r="P20" s="118"/>
      <c r="Q20" s="28" t="s">
        <v>59</v>
      </c>
      <c r="R20" s="94"/>
      <c r="S20" s="108">
        <f t="shared" si="1"/>
        <v>0.51736111111111116</v>
      </c>
      <c r="T20" s="109">
        <f t="shared" si="2"/>
        <v>11.583333333333336</v>
      </c>
      <c r="U20" s="78">
        <f t="shared" si="3"/>
        <v>0.3888888888888889</v>
      </c>
      <c r="V20" s="100">
        <f t="shared" si="4"/>
        <v>9.375E-2</v>
      </c>
      <c r="W20" s="101">
        <f t="shared" si="5"/>
        <v>0.4826388888888889</v>
      </c>
      <c r="X20" s="92"/>
      <c r="Y20" s="155"/>
      <c r="Z20" s="26">
        <f t="shared" si="6"/>
        <v>0.3611111111111111</v>
      </c>
      <c r="AB20" s="27"/>
    </row>
    <row r="21" spans="1:28" x14ac:dyDescent="0.2">
      <c r="A21" s="2"/>
      <c r="B21" s="143" t="s">
        <v>64</v>
      </c>
      <c r="C21" s="460">
        <v>0.3923611111111111</v>
      </c>
      <c r="D21" s="152" t="s">
        <v>59</v>
      </c>
      <c r="E21" s="152">
        <v>0.64930555555555558</v>
      </c>
      <c r="F21" s="40">
        <f t="shared" si="0"/>
        <v>0.25694444444444448</v>
      </c>
      <c r="G21" s="152"/>
      <c r="H21" s="152" t="s">
        <v>59</v>
      </c>
      <c r="I21" s="153"/>
      <c r="J21" s="157"/>
      <c r="K21" s="157" t="s">
        <v>59</v>
      </c>
      <c r="L21" s="142"/>
      <c r="M21" s="157"/>
      <c r="N21" s="157" t="s">
        <v>59</v>
      </c>
      <c r="O21" s="142"/>
      <c r="P21" s="248">
        <v>0.49652777777777779</v>
      </c>
      <c r="Q21" s="157" t="s">
        <v>59</v>
      </c>
      <c r="R21" s="184">
        <v>0.53125</v>
      </c>
      <c r="S21" s="108">
        <f t="shared" si="1"/>
        <v>0.25694444444444448</v>
      </c>
      <c r="T21" s="109">
        <f t="shared" si="2"/>
        <v>5.3333333333333339</v>
      </c>
      <c r="U21" s="78">
        <f t="shared" si="3"/>
        <v>0.74305555555555558</v>
      </c>
      <c r="V21" s="100">
        <f t="shared" si="4"/>
        <v>0</v>
      </c>
      <c r="W21" s="101">
        <f t="shared" si="5"/>
        <v>0.74305555555555558</v>
      </c>
      <c r="X21" s="92"/>
      <c r="Y21" s="155"/>
      <c r="Z21" s="26">
        <f t="shared" si="6"/>
        <v>0.48958333333333331</v>
      </c>
      <c r="AB21" s="27"/>
    </row>
    <row r="22" spans="1:28" ht="13.5" thickBot="1" x14ac:dyDescent="0.25">
      <c r="A22" s="2"/>
      <c r="B22" s="144" t="s">
        <v>65</v>
      </c>
      <c r="C22" s="460">
        <v>0.51736111111111116</v>
      </c>
      <c r="D22" s="152" t="s">
        <v>59</v>
      </c>
      <c r="E22" s="155">
        <v>0.73263888888888884</v>
      </c>
      <c r="F22" s="40">
        <f t="shared" si="0"/>
        <v>0.21527777777777768</v>
      </c>
      <c r="G22" s="152"/>
      <c r="H22" s="152" t="s">
        <v>59</v>
      </c>
      <c r="I22" s="153"/>
      <c r="J22" s="157"/>
      <c r="K22" s="157" t="s">
        <v>59</v>
      </c>
      <c r="L22" s="142"/>
      <c r="M22" s="157"/>
      <c r="N22" s="157" t="s">
        <v>59</v>
      </c>
      <c r="O22" s="142"/>
      <c r="P22" s="118"/>
      <c r="Q22" s="28" t="s">
        <v>59</v>
      </c>
      <c r="R22" s="93"/>
      <c r="S22" s="108">
        <f t="shared" si="1"/>
        <v>0.21527777777777768</v>
      </c>
      <c r="T22" s="109">
        <f t="shared" si="2"/>
        <v>5.1666666666666643</v>
      </c>
      <c r="U22" s="78">
        <f t="shared" si="3"/>
        <v>0.78472222222222232</v>
      </c>
      <c r="V22" s="100">
        <f t="shared" si="4"/>
        <v>0</v>
      </c>
      <c r="W22" s="101">
        <f t="shared" si="5"/>
        <v>0.78472222222222232</v>
      </c>
      <c r="X22" s="92"/>
      <c r="Y22" s="3"/>
      <c r="Z22" s="32">
        <f t="shared" si="6"/>
        <v>0.86805555555555558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54.333333333333329</v>
      </c>
      <c r="T23" s="107">
        <f>SUM(T16:T22)</f>
        <v>46.583333333333336</v>
      </c>
      <c r="U23" s="3"/>
      <c r="V23" s="2"/>
      <c r="W23" s="30">
        <f>SUM(W16:W22)*24</f>
        <v>113.66666666666669</v>
      </c>
      <c r="X23" s="31"/>
      <c r="Y23" s="31"/>
      <c r="Z23" s="33"/>
    </row>
    <row r="24" spans="1:28" x14ac:dyDescent="0.2">
      <c r="A24" s="2"/>
      <c r="B24" s="80" t="s">
        <v>134</v>
      </c>
      <c r="C24" s="159">
        <v>0.22916666666666666</v>
      </c>
      <c r="D24" s="54" t="s">
        <v>59</v>
      </c>
      <c r="E24" s="82">
        <v>0.90277777777777779</v>
      </c>
      <c r="F24" s="55">
        <f>(E24-C24)</f>
        <v>0.67361111111111116</v>
      </c>
      <c r="G24" s="54">
        <v>0.60069444444444442</v>
      </c>
      <c r="H24" s="54" t="s">
        <v>59</v>
      </c>
      <c r="I24" s="56">
        <v>0.73611111111111116</v>
      </c>
      <c r="J24" s="57"/>
      <c r="K24" s="57" t="s">
        <v>59</v>
      </c>
      <c r="L24" s="59"/>
      <c r="M24" s="57"/>
      <c r="N24" s="57" t="s">
        <v>59</v>
      </c>
      <c r="O24" s="59"/>
      <c r="P24" s="58"/>
      <c r="Q24" s="57" t="s">
        <v>59</v>
      </c>
      <c r="R24" s="94"/>
      <c r="S24" s="108">
        <f>(F24-((I24-G24)))</f>
        <v>0.53819444444444442</v>
      </c>
      <c r="T24" s="115">
        <f>(F24-((I24-G24)+(L24-J24)+(O24-M24)+(R24-P24)))*24</f>
        <v>12.916666666666666</v>
      </c>
      <c r="U24" s="83">
        <f>(($J$13+C24)+($L$13-E24))</f>
        <v>0.32638888888888884</v>
      </c>
      <c r="V24" s="100">
        <f>(I24-G24)</f>
        <v>0.13541666666666674</v>
      </c>
      <c r="W24" s="101">
        <f>(V24+U24)</f>
        <v>0.46180555555555558</v>
      </c>
      <c r="X24" s="92"/>
      <c r="Y24" s="155"/>
      <c r="Z24" s="26">
        <f>SUM(($J$13+C24)+($L$13-E23))</f>
        <v>1.2291666666666667</v>
      </c>
      <c r="AB24" s="27"/>
    </row>
    <row r="25" spans="1:28" x14ac:dyDescent="0.2">
      <c r="A25" s="2"/>
      <c r="B25" s="80" t="s">
        <v>135</v>
      </c>
      <c r="C25" s="159">
        <v>0.22916666666666666</v>
      </c>
      <c r="D25" s="54" t="s">
        <v>59</v>
      </c>
      <c r="E25" s="82">
        <v>0.90277777777777779</v>
      </c>
      <c r="F25" s="55">
        <f>(E25-C25)</f>
        <v>0.67361111111111116</v>
      </c>
      <c r="G25" s="54">
        <v>0.60069444444444442</v>
      </c>
      <c r="H25" s="54" t="s">
        <v>59</v>
      </c>
      <c r="I25" s="56">
        <v>0.73611111111111116</v>
      </c>
      <c r="J25" s="57"/>
      <c r="K25" s="57" t="s">
        <v>59</v>
      </c>
      <c r="L25" s="59"/>
      <c r="M25" s="57"/>
      <c r="N25" s="57" t="s">
        <v>59</v>
      </c>
      <c r="O25" s="59"/>
      <c r="P25" s="58"/>
      <c r="Q25" s="57" t="s">
        <v>59</v>
      </c>
      <c r="R25" s="94"/>
      <c r="S25" s="108">
        <f>(F25-((I25-G25)))</f>
        <v>0.53819444444444442</v>
      </c>
      <c r="T25" s="115">
        <f>(F25-((I25-G25)+(L25-J25)+(O25-M25)+(R25-P25)))*24</f>
        <v>12.916666666666666</v>
      </c>
      <c r="U25" s="83">
        <f>(($J$13+C25)+($L$13-E25))</f>
        <v>0.32638888888888884</v>
      </c>
      <c r="V25" s="100">
        <f>(I25-G25)</f>
        <v>0.13541666666666674</v>
      </c>
      <c r="W25" s="101">
        <f>(V25+U25)</f>
        <v>0.46180555555555558</v>
      </c>
      <c r="X25" s="92"/>
      <c r="Y25" s="155"/>
      <c r="Z25" s="26">
        <f>SUM(($J$13+C25)+($L$13-E23))</f>
        <v>1.2291666666666667</v>
      </c>
      <c r="AB25" s="27"/>
    </row>
    <row r="26" spans="1:28" x14ac:dyDescent="0.2">
      <c r="A26" s="2"/>
      <c r="B26" s="80" t="s">
        <v>112</v>
      </c>
      <c r="C26" s="159">
        <v>0.25</v>
      </c>
      <c r="D26" s="54" t="s">
        <v>59</v>
      </c>
      <c r="E26" s="82">
        <v>0.90277777777777779</v>
      </c>
      <c r="F26" s="55">
        <f>(E26-C26)</f>
        <v>0.65277777777777779</v>
      </c>
      <c r="G26" s="54">
        <v>0.60069444444444442</v>
      </c>
      <c r="H26" s="54" t="s">
        <v>59</v>
      </c>
      <c r="I26" s="56">
        <v>0.73611111111111116</v>
      </c>
      <c r="J26" s="57"/>
      <c r="K26" s="57" t="s">
        <v>59</v>
      </c>
      <c r="L26" s="59"/>
      <c r="M26" s="57"/>
      <c r="N26" s="57" t="s">
        <v>59</v>
      </c>
      <c r="O26" s="59"/>
      <c r="P26" s="58"/>
      <c r="Q26" s="57" t="s">
        <v>59</v>
      </c>
      <c r="R26" s="94"/>
      <c r="S26" s="108">
        <f>(F26-((I26-G26)))</f>
        <v>0.51736111111111105</v>
      </c>
      <c r="T26" s="115">
        <f>(F26-((I26-G26)+(L26-J26)+(O26-M26)+(R26-P26)))*24</f>
        <v>12.416666666666664</v>
      </c>
      <c r="U26" s="83">
        <f>(($J$13+C26)+($L$13-E26))</f>
        <v>0.34722222222222221</v>
      </c>
      <c r="V26" s="100">
        <f>(I26-G26)</f>
        <v>0.13541666666666674</v>
      </c>
      <c r="W26" s="101">
        <f>(V26+U26)</f>
        <v>0.48263888888888895</v>
      </c>
      <c r="X26" s="92"/>
      <c r="Y26" s="155"/>
      <c r="Z26" s="26">
        <f>SUM(($J$13+C26)+($L$13-E23))</f>
        <v>1.25</v>
      </c>
      <c r="AB26" s="27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22ED-14A1-4A34-94D6-41ED214F16AC}">
  <sheetPr>
    <pageSetUpPr fitToPage="1"/>
  </sheetPr>
  <dimension ref="A1:AB28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271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272</v>
      </c>
      <c r="P5" s="3"/>
      <c r="Q5" s="2"/>
      <c r="R5" s="63" t="s">
        <v>25</v>
      </c>
      <c r="S5" s="64"/>
      <c r="T5" s="76" t="s">
        <v>273</v>
      </c>
      <c r="U5" s="2"/>
      <c r="V5" s="63" t="s">
        <v>27</v>
      </c>
      <c r="W5" s="64"/>
      <c r="X5" s="65"/>
      <c r="Y5" s="60"/>
      <c r="Z5" s="76" t="s">
        <v>90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80" t="s">
        <v>103</v>
      </c>
      <c r="C26" s="159">
        <v>0.2951388888888889</v>
      </c>
      <c r="D26" s="54" t="s">
        <v>59</v>
      </c>
      <c r="E26" s="82">
        <v>0.92361111111111116</v>
      </c>
      <c r="F26" s="55">
        <f>(E26-C26)</f>
        <v>0.62847222222222232</v>
      </c>
      <c r="G26" s="54">
        <v>0.52430555555555558</v>
      </c>
      <c r="H26" s="54" t="s">
        <v>59</v>
      </c>
      <c r="I26" s="56">
        <v>0.59722222222222221</v>
      </c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>(F26-((I26-G26)))</f>
        <v>0.55555555555555569</v>
      </c>
      <c r="T26" s="115">
        <f>(F26-((I26-G26)+(L26-J26)+(O26-M26)+(R26-P26)))*24</f>
        <v>13.333333333333336</v>
      </c>
      <c r="U26" s="83">
        <f>(($J$13+C26)+($L$13-E26))</f>
        <v>0.37152777777777773</v>
      </c>
      <c r="V26" s="100">
        <f>(I26-G26)</f>
        <v>7.291666666666663E-2</v>
      </c>
      <c r="W26" s="101">
        <f>(V26+U26)</f>
        <v>0.44444444444444436</v>
      </c>
      <c r="X26" s="92"/>
      <c r="Y26" s="155"/>
      <c r="Z26" s="26">
        <v>0.4236111111111111</v>
      </c>
      <c r="AB26" s="27"/>
    </row>
    <row r="27" spans="1:28" x14ac:dyDescent="0.2">
      <c r="A27" s="2"/>
      <c r="B27" s="80" t="s">
        <v>77</v>
      </c>
      <c r="C27" s="159">
        <v>0.32291666666666669</v>
      </c>
      <c r="D27" s="54" t="s">
        <v>59</v>
      </c>
      <c r="E27" s="82">
        <v>0.64583333333333337</v>
      </c>
      <c r="F27" s="55">
        <f>(E27-C27)</f>
        <v>0.32291666666666669</v>
      </c>
      <c r="G27" s="54"/>
      <c r="H27" s="54" t="s">
        <v>59</v>
      </c>
      <c r="I27" s="56"/>
      <c r="J27" s="57"/>
      <c r="K27" s="57" t="s">
        <v>59</v>
      </c>
      <c r="L27" s="59"/>
      <c r="M27" s="58">
        <v>0.52430555555555558</v>
      </c>
      <c r="N27" s="57" t="s">
        <v>59</v>
      </c>
      <c r="O27" s="57">
        <v>0.59375</v>
      </c>
      <c r="P27" s="58"/>
      <c r="Q27" s="57" t="s">
        <v>59</v>
      </c>
      <c r="R27" s="94"/>
      <c r="S27" s="108">
        <f>(F27-((I27-G27)))</f>
        <v>0.32291666666666669</v>
      </c>
      <c r="T27" s="115">
        <f>(F27-((I27-G27)+(L27-J27)+(O27-M27)+(R27-P27)))*24</f>
        <v>6.0833333333333339</v>
      </c>
      <c r="U27" s="83">
        <f>(($J$13+C27)+($L$13-E27))</f>
        <v>0.67708333333333326</v>
      </c>
      <c r="V27" s="100">
        <f>(I27-G27)</f>
        <v>0</v>
      </c>
      <c r="W27" s="101">
        <f>(V27+U27)</f>
        <v>0.67708333333333326</v>
      </c>
      <c r="X27" s="92"/>
      <c r="Y27" s="155"/>
      <c r="Z27" s="26">
        <f>SUM(($J$13+C27)+($L$13-E26))</f>
        <v>0.39930555555555552</v>
      </c>
      <c r="AB27" s="27"/>
    </row>
    <row r="28" spans="1:28" x14ac:dyDescent="0.2">
      <c r="C28" s="200" t="s">
        <v>274</v>
      </c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9" max="27" man="1"/>
  </rowBreaks>
  <ignoredErrors>
    <ignoredError sqref="Z5 T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203C-81B3-47EB-BAAC-31E744EA4220}">
  <sheetPr>
    <pageSetUpPr fitToPage="1"/>
  </sheetPr>
  <dimension ref="A1:AB25"/>
  <sheetViews>
    <sheetView zoomScale="85" zoomScaleNormal="85" zoomScaleSheetLayoutView="85" workbookViewId="0">
      <selection activeCell="O28" sqref="O28:O29"/>
    </sheetView>
  </sheetViews>
  <sheetFormatPr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0" hidden="1" customWidth="1"/>
    <col min="26" max="26" width="10.85546875" customWidth="1"/>
    <col min="27" max="27" width="1.7109375" customWidth="1"/>
    <col min="28" max="28" width="9.285156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">
        <v>17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275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276</v>
      </c>
      <c r="P5" s="3"/>
      <c r="Q5" s="2"/>
      <c r="R5" s="63" t="s">
        <v>25</v>
      </c>
      <c r="S5" s="64"/>
      <c r="T5" s="76" t="s">
        <v>277</v>
      </c>
      <c r="U5" s="2"/>
      <c r="V5" s="63" t="s">
        <v>27</v>
      </c>
      <c r="W5" s="64"/>
      <c r="X5" s="65"/>
      <c r="Y5" s="60"/>
      <c r="Z5" s="76" t="s">
        <v>218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[1]Norrskär!E7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">
        <v>165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278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25" t="s">
        <v>58</v>
      </c>
      <c r="C16" s="126">
        <v>0.27777777777777779</v>
      </c>
      <c r="D16" s="127" t="s">
        <v>59</v>
      </c>
      <c r="E16" s="127">
        <v>0.76041666666666663</v>
      </c>
      <c r="F16" s="129">
        <f t="shared" ref="F16:F23" si="0">(E16-C16)</f>
        <v>0.48263888888888884</v>
      </c>
      <c r="G16" s="127"/>
      <c r="H16" s="127" t="s">
        <v>59</v>
      </c>
      <c r="I16" s="130"/>
      <c r="J16" s="131"/>
      <c r="K16" s="131" t="s">
        <v>59</v>
      </c>
      <c r="L16" s="132"/>
      <c r="M16" s="133">
        <v>0.41666666666666669</v>
      </c>
      <c r="N16" s="131" t="s">
        <v>59</v>
      </c>
      <c r="O16" s="131">
        <v>0.64236111111111116</v>
      </c>
      <c r="P16" s="134"/>
      <c r="Q16" s="131" t="s">
        <v>59</v>
      </c>
      <c r="R16" s="94"/>
      <c r="S16" s="108">
        <f t="shared" ref="S16:S23" si="1">(F16-((I16-G16)))</f>
        <v>0.48263888888888884</v>
      </c>
      <c r="T16" s="109">
        <f t="shared" ref="T16:T23" si="2">(F16-((I16-G16)+(L16-J16)+(O16-M16)+(R16-P16)))*24</f>
        <v>6.1666666666666643</v>
      </c>
      <c r="U16" s="78">
        <f t="shared" ref="U16:U23" si="3">(($J$13+C16)+($L$13-E16))</f>
        <v>0.51736111111111116</v>
      </c>
      <c r="V16" s="100">
        <f t="shared" ref="V16:V23" si="4">(I16-G16)</f>
        <v>0</v>
      </c>
      <c r="W16" s="101">
        <f t="shared" ref="W16:W23" si="5">(V16+U16)</f>
        <v>0.51736111111111116</v>
      </c>
      <c r="X16" s="92"/>
      <c r="Y16" s="155"/>
      <c r="Z16" s="26">
        <f>SUM(($J$13+C16)+($L$13-E23))</f>
        <v>0.48611111111111116</v>
      </c>
      <c r="AB16" s="27"/>
    </row>
    <row r="17" spans="1:28" x14ac:dyDescent="0.2">
      <c r="A17" s="2"/>
      <c r="B17" s="137" t="s">
        <v>60</v>
      </c>
      <c r="C17" s="159">
        <v>0.27777777777777779</v>
      </c>
      <c r="D17" s="54" t="s">
        <v>59</v>
      </c>
      <c r="E17" s="54">
        <v>0.76041666666666663</v>
      </c>
      <c r="F17" s="55">
        <f t="shared" si="0"/>
        <v>0.48263888888888884</v>
      </c>
      <c r="G17" s="54"/>
      <c r="H17" s="54" t="s">
        <v>59</v>
      </c>
      <c r="I17" s="56"/>
      <c r="J17" s="57"/>
      <c r="K17" s="57" t="s">
        <v>59</v>
      </c>
      <c r="L17" s="59"/>
      <c r="M17" s="183">
        <v>0.41666666666666669</v>
      </c>
      <c r="N17" s="57" t="s">
        <v>59</v>
      </c>
      <c r="O17" s="177">
        <v>0.64236111111111116</v>
      </c>
      <c r="P17" s="58"/>
      <c r="Q17" s="57" t="s">
        <v>59</v>
      </c>
      <c r="R17" s="94"/>
      <c r="S17" s="108">
        <f t="shared" si="1"/>
        <v>0.48263888888888884</v>
      </c>
      <c r="T17" s="109">
        <f t="shared" si="2"/>
        <v>6.1666666666666643</v>
      </c>
      <c r="U17" s="78">
        <f t="shared" si="3"/>
        <v>0.51736111111111116</v>
      </c>
      <c r="V17" s="100">
        <f t="shared" si="4"/>
        <v>0</v>
      </c>
      <c r="W17" s="101">
        <f t="shared" si="5"/>
        <v>0.51736111111111116</v>
      </c>
      <c r="X17" s="92"/>
      <c r="Y17" s="155"/>
      <c r="Z17" s="26">
        <f>SUM(($J$13+C17)+($L$13-E16))</f>
        <v>0.51736111111111116</v>
      </c>
      <c r="AB17" s="27"/>
    </row>
    <row r="18" spans="1:28" x14ac:dyDescent="0.2">
      <c r="A18" s="2" t="s">
        <v>15</v>
      </c>
      <c r="B18" s="29" t="s">
        <v>61</v>
      </c>
      <c r="C18" s="172">
        <v>0.27777777777777779</v>
      </c>
      <c r="D18" s="127" t="s">
        <v>59</v>
      </c>
      <c r="E18" s="127">
        <v>0.76041666666666663</v>
      </c>
      <c r="F18" s="40">
        <f t="shared" si="0"/>
        <v>0.48263888888888884</v>
      </c>
      <c r="G18" s="152"/>
      <c r="H18" s="152" t="s">
        <v>59</v>
      </c>
      <c r="I18" s="153"/>
      <c r="J18" s="89"/>
      <c r="K18" s="89" t="s">
        <v>59</v>
      </c>
      <c r="L18" s="124"/>
      <c r="M18" s="183">
        <v>0.41666666666666669</v>
      </c>
      <c r="N18" s="177" t="s">
        <v>59</v>
      </c>
      <c r="O18" s="177">
        <v>0.64236111111111116</v>
      </c>
      <c r="P18" s="118"/>
      <c r="Q18" s="28" t="s">
        <v>59</v>
      </c>
      <c r="R18" s="94"/>
      <c r="S18" s="108">
        <f t="shared" si="1"/>
        <v>0.48263888888888884</v>
      </c>
      <c r="T18" s="109">
        <f t="shared" si="2"/>
        <v>6.1666666666666643</v>
      </c>
      <c r="U18" s="78">
        <f t="shared" si="3"/>
        <v>0.51736111111111116</v>
      </c>
      <c r="V18" s="100">
        <f t="shared" si="4"/>
        <v>0</v>
      </c>
      <c r="W18" s="101">
        <f t="shared" si="5"/>
        <v>0.51736111111111116</v>
      </c>
      <c r="X18" s="92"/>
      <c r="Y18" s="155"/>
      <c r="Z18" s="26">
        <f>SUM(($J$13+C18)+($L$13-E17))</f>
        <v>0.51736111111111116</v>
      </c>
      <c r="AB18" s="27"/>
    </row>
    <row r="19" spans="1:28" x14ac:dyDescent="0.2">
      <c r="A19" s="2"/>
      <c r="B19" s="160" t="s">
        <v>62</v>
      </c>
      <c r="C19" s="159">
        <v>0.27777777777777779</v>
      </c>
      <c r="D19" s="54" t="s">
        <v>59</v>
      </c>
      <c r="E19" s="54">
        <v>0.76041666666666663</v>
      </c>
      <c r="F19" s="129">
        <f t="shared" si="0"/>
        <v>0.48263888888888884</v>
      </c>
      <c r="G19" s="127"/>
      <c r="H19" s="127" t="s">
        <v>59</v>
      </c>
      <c r="I19" s="130"/>
      <c r="J19" s="161"/>
      <c r="K19" s="161" t="s">
        <v>59</v>
      </c>
      <c r="L19" s="132"/>
      <c r="M19" s="183">
        <v>0.41666666666666669</v>
      </c>
      <c r="N19" s="57" t="s">
        <v>59</v>
      </c>
      <c r="O19" s="177">
        <v>0.64236111111111116</v>
      </c>
      <c r="P19" s="133"/>
      <c r="Q19" s="161" t="s">
        <v>59</v>
      </c>
      <c r="R19" s="94"/>
      <c r="S19" s="108">
        <f t="shared" si="1"/>
        <v>0.48263888888888884</v>
      </c>
      <c r="T19" s="109">
        <f t="shared" si="2"/>
        <v>6.1666666666666643</v>
      </c>
      <c r="U19" s="78">
        <f t="shared" si="3"/>
        <v>0.51736111111111116</v>
      </c>
      <c r="V19" s="100">
        <f t="shared" si="4"/>
        <v>0</v>
      </c>
      <c r="W19" s="101">
        <f t="shared" si="5"/>
        <v>0.51736111111111116</v>
      </c>
      <c r="X19" s="92"/>
      <c r="Y19" s="155"/>
      <c r="Z19" s="26">
        <f>SUM(($J$13+C19)+($L$13-E18))</f>
        <v>0.51736111111111116</v>
      </c>
      <c r="AB19" s="27"/>
    </row>
    <row r="20" spans="1:28" ht="13.5" thickBot="1" x14ac:dyDescent="0.25">
      <c r="A20" s="2"/>
      <c r="B20" s="219" t="s">
        <v>63</v>
      </c>
      <c r="C20" s="431">
        <v>0.27777777777777779</v>
      </c>
      <c r="D20" s="422" t="s">
        <v>59</v>
      </c>
      <c r="E20" s="423">
        <v>0.44444444444444442</v>
      </c>
      <c r="F20" s="208">
        <f t="shared" si="0"/>
        <v>0.16666666666666663</v>
      </c>
      <c r="G20" s="206"/>
      <c r="H20" s="206" t="s">
        <v>59</v>
      </c>
      <c r="I20" s="209"/>
      <c r="J20" s="210"/>
      <c r="K20" s="210" t="s">
        <v>59</v>
      </c>
      <c r="L20" s="211"/>
      <c r="M20" s="212"/>
      <c r="N20" s="210" t="s">
        <v>59</v>
      </c>
      <c r="O20" s="246"/>
      <c r="P20" s="212"/>
      <c r="Q20" s="210" t="s">
        <v>59</v>
      </c>
      <c r="R20" s="103"/>
      <c r="S20" s="110">
        <f t="shared" si="1"/>
        <v>0.16666666666666663</v>
      </c>
      <c r="T20" s="113">
        <f t="shared" si="2"/>
        <v>3.9999999999999991</v>
      </c>
      <c r="U20" s="427">
        <f t="shared" si="3"/>
        <v>0.83333333333333337</v>
      </c>
      <c r="V20" s="119">
        <f t="shared" si="4"/>
        <v>0</v>
      </c>
      <c r="W20" s="120">
        <f t="shared" si="5"/>
        <v>0.83333333333333337</v>
      </c>
      <c r="X20" s="92"/>
      <c r="Y20" s="155"/>
      <c r="Z20" s="61">
        <f>SUM(($J$13+C20)+($L$13-E19))</f>
        <v>0.51736111111111116</v>
      </c>
      <c r="AB20" s="27"/>
    </row>
    <row r="21" spans="1:28" x14ac:dyDescent="0.2">
      <c r="A21" s="2"/>
      <c r="B21" s="73" t="s">
        <v>63</v>
      </c>
      <c r="C21" s="187">
        <v>0.4375</v>
      </c>
      <c r="D21" s="188" t="s">
        <v>59</v>
      </c>
      <c r="E21" s="188">
        <v>0.89236111111111116</v>
      </c>
      <c r="F21" s="68">
        <f t="shared" si="0"/>
        <v>0.45486111111111116</v>
      </c>
      <c r="G21" s="67"/>
      <c r="H21" s="67" t="s">
        <v>59</v>
      </c>
      <c r="I21" s="69"/>
      <c r="J21" s="70">
        <v>0.49652777777777779</v>
      </c>
      <c r="K21" s="70" t="s">
        <v>59</v>
      </c>
      <c r="L21" s="72">
        <v>0.54166666666666663</v>
      </c>
      <c r="M21" s="71">
        <v>0.60416666666666663</v>
      </c>
      <c r="N21" s="70" t="s">
        <v>59</v>
      </c>
      <c r="O21" s="199">
        <v>0.76736111111111116</v>
      </c>
      <c r="P21" s="202"/>
      <c r="Q21" s="70" t="s">
        <v>59</v>
      </c>
      <c r="R21" s="277"/>
      <c r="S21" s="111">
        <f t="shared" si="1"/>
        <v>0.45486111111111116</v>
      </c>
      <c r="T21" s="112">
        <f t="shared" si="2"/>
        <v>5.916666666666667</v>
      </c>
      <c r="U21" s="88">
        <f t="shared" si="3"/>
        <v>0.54513888888888884</v>
      </c>
      <c r="V21" s="121">
        <f t="shared" si="4"/>
        <v>0</v>
      </c>
      <c r="W21" s="122">
        <f t="shared" si="5"/>
        <v>0.54513888888888884</v>
      </c>
      <c r="X21" s="92"/>
      <c r="Y21" s="155"/>
      <c r="Z21" s="62">
        <f>SUM(($J$13+C21)+($L$13-E12))</f>
        <v>1.4375</v>
      </c>
      <c r="AB21" s="27"/>
    </row>
    <row r="22" spans="1:28" x14ac:dyDescent="0.2">
      <c r="A22" s="2"/>
      <c r="B22" s="25" t="s">
        <v>64</v>
      </c>
      <c r="C22" s="39">
        <v>0.42708333333333331</v>
      </c>
      <c r="D22" s="152" t="s">
        <v>59</v>
      </c>
      <c r="E22" s="155">
        <v>0.63888888888888884</v>
      </c>
      <c r="F22" s="40">
        <f t="shared" si="0"/>
        <v>0.21180555555555552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7"/>
      <c r="P22" s="24"/>
      <c r="Q22" s="154" t="s">
        <v>59</v>
      </c>
      <c r="R22" s="94"/>
      <c r="S22" s="108">
        <f t="shared" si="1"/>
        <v>0.21180555555555552</v>
      </c>
      <c r="T22" s="109">
        <f t="shared" si="2"/>
        <v>5.0833333333333321</v>
      </c>
      <c r="U22" s="78">
        <f t="shared" si="3"/>
        <v>0.78819444444444442</v>
      </c>
      <c r="V22" s="100">
        <f t="shared" si="4"/>
        <v>0</v>
      </c>
      <c r="W22" s="101">
        <f t="shared" si="5"/>
        <v>0.78819444444444442</v>
      </c>
      <c r="X22" s="92"/>
      <c r="Y22" s="155"/>
      <c r="Z22" s="26">
        <f>SUM(($J$13+C22)+($L$13-E21))</f>
        <v>0.5347222222222221</v>
      </c>
      <c r="AB22" s="27"/>
    </row>
    <row r="23" spans="1:28" ht="13.5" thickBot="1" x14ac:dyDescent="0.25">
      <c r="A23" s="2"/>
      <c r="B23" s="29" t="s">
        <v>65</v>
      </c>
      <c r="C23" s="39">
        <v>0.57986111111111116</v>
      </c>
      <c r="D23" s="152" t="s">
        <v>59</v>
      </c>
      <c r="E23" s="155">
        <v>0.79166666666666663</v>
      </c>
      <c r="F23" s="40">
        <f t="shared" si="0"/>
        <v>0.21180555555555547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89"/>
      <c r="P23" s="118"/>
      <c r="Q23" s="28" t="s">
        <v>59</v>
      </c>
      <c r="R23" s="93"/>
      <c r="S23" s="108">
        <f t="shared" si="1"/>
        <v>0.21180555555555547</v>
      </c>
      <c r="T23" s="109">
        <f t="shared" si="2"/>
        <v>5.0833333333333313</v>
      </c>
      <c r="U23" s="78">
        <f t="shared" si="3"/>
        <v>0.78819444444444453</v>
      </c>
      <c r="V23" s="100">
        <f t="shared" si="4"/>
        <v>0</v>
      </c>
      <c r="W23" s="101">
        <f t="shared" si="5"/>
        <v>0.78819444444444453</v>
      </c>
      <c r="X23" s="92"/>
      <c r="Y23" s="3"/>
      <c r="Z23" s="32">
        <f>SUM(($J$13+C23)+($L$13-E22))</f>
        <v>0.94097222222222232</v>
      </c>
      <c r="AB23" s="27"/>
    </row>
    <row r="24" spans="1:28" ht="13.5" thickBot="1" x14ac:dyDescent="0.25">
      <c r="A24" s="2"/>
      <c r="B24" s="123"/>
      <c r="C24" s="200" t="s">
        <v>225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82">
        <f>SUM(S16:S19,S21:S23)*24</f>
        <v>67.416666666666657</v>
      </c>
      <c r="T24" s="30">
        <f>SUM(T16:T19,T21:T23)</f>
        <v>40.749999999999986</v>
      </c>
      <c r="U24" s="3"/>
      <c r="V24" s="2"/>
      <c r="W24" s="30">
        <f>SUM(W16:W19,W21:W23)*24</f>
        <v>100.58333333333334</v>
      </c>
      <c r="X24" s="31"/>
      <c r="Y24" s="31"/>
      <c r="Z24" s="33"/>
    </row>
    <row r="25" spans="1:28" x14ac:dyDescent="0.2">
      <c r="C25" s="123"/>
    </row>
  </sheetData>
  <pageMargins left="0.7" right="0.7" top="0.75" bottom="0.75" header="0.3" footer="0.3"/>
  <pageSetup paperSize="9" scale="97" fitToHeight="0" orientation="landscape" horizontalDpi="4294967293" verticalDpi="1200" r:id="rId1"/>
  <headerFooter>
    <oddFooter xml:space="preserve">&amp;C_x000D_&amp;1#&amp;"Calibri"&amp;10&amp;KFF0000  C1 - Intern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EDF8-2BE1-40B7-8198-A9C00E9BE32B}">
  <dimension ref="A1:AB24"/>
  <sheetViews>
    <sheetView zoomScaleNormal="100" zoomScaleSheetLayoutView="85" workbookViewId="0">
      <selection activeCell="E9" sqref="E9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7" width="5.5703125" customWidth="1"/>
    <col min="8" max="8" width="0.42578125" customWidth="1"/>
    <col min="9" max="9" width="5.57031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70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71</v>
      </c>
      <c r="P5" s="3"/>
      <c r="Q5" s="2"/>
      <c r="R5" s="63" t="s">
        <v>25</v>
      </c>
      <c r="S5" s="64"/>
      <c r="T5" s="76" t="s">
        <v>72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25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25" t="s">
        <v>60</v>
      </c>
      <c r="C17" s="39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1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29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28" t="s">
        <v>59</v>
      </c>
      <c r="L18" s="90"/>
      <c r="M18" s="118"/>
      <c r="N18" s="28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29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28" t="s">
        <v>59</v>
      </c>
      <c r="L19" s="90"/>
      <c r="M19" s="118"/>
      <c r="N19" s="28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29" t="s">
        <v>63</v>
      </c>
      <c r="C20" s="45"/>
      <c r="D20" s="152" t="s">
        <v>59</v>
      </c>
      <c r="E20" s="155"/>
      <c r="F20" s="41">
        <f t="shared" si="0"/>
        <v>0</v>
      </c>
      <c r="G20" s="37"/>
      <c r="H20" s="37" t="s">
        <v>59</v>
      </c>
      <c r="I20" s="156"/>
      <c r="J20" s="28"/>
      <c r="K20" s="28" t="s">
        <v>59</v>
      </c>
      <c r="L20" s="90"/>
      <c r="M20" s="118"/>
      <c r="N20" s="28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25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29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</sheetData>
  <pageMargins left="0.7" right="0.7" top="0.75" bottom="0.75" header="0.3" footer="0.3"/>
  <pageSetup paperSize="9" scale="96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5B86-D5E4-4E6E-80E9-21D38E9F0EE5}">
  <sheetPr>
    <pageSetUpPr fitToPage="1"/>
  </sheetPr>
  <dimension ref="A1:AB81"/>
  <sheetViews>
    <sheetView topLeftCell="A44" zoomScale="93" zoomScaleNormal="100" zoomScaleSheetLayoutView="85" workbookViewId="0">
      <selection activeCell="I62" sqref="I62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3"/>
      <c r="W4" s="3"/>
      <c r="X4" s="3"/>
      <c r="Y4" s="105"/>
      <c r="Z4" s="3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2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73</v>
      </c>
      <c r="P5" s="3"/>
      <c r="Q5" s="2"/>
      <c r="R5" s="63" t="s">
        <v>25</v>
      </c>
      <c r="S5" s="64"/>
      <c r="T5" s="76" t="s">
        <v>74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75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>
        <v>0.21875</v>
      </c>
      <c r="D16" s="152" t="s">
        <v>59</v>
      </c>
      <c r="E16" s="155">
        <v>0.75</v>
      </c>
      <c r="F16" s="40">
        <f t="shared" ref="F16:F23" si="0">(E16-C16)</f>
        <v>0.53125</v>
      </c>
      <c r="G16" s="152">
        <v>0.4201388888888889</v>
      </c>
      <c r="H16" s="152" t="s">
        <v>59</v>
      </c>
      <c r="I16" s="153">
        <v>0.59722222222222221</v>
      </c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3" si="1">(F16-((I16-G16)))</f>
        <v>0.35416666666666669</v>
      </c>
      <c r="T16" s="109">
        <f t="shared" ref="T16:T23" si="2">(F16-((I16-G16)+(L16-J16)+(O16-M16)+(R16-P16)))*24</f>
        <v>8.5</v>
      </c>
      <c r="U16" s="78">
        <f t="shared" ref="U16:U23" si="3">(($J$54+C16)+($L$54-E16))</f>
        <v>0.46875</v>
      </c>
      <c r="V16" s="100">
        <f t="shared" ref="V16:V23" si="4">(I16-G16)</f>
        <v>0.17708333333333331</v>
      </c>
      <c r="W16" s="101">
        <f t="shared" ref="W16:W23" si="5">(V16+U16)</f>
        <v>0.64583333333333326</v>
      </c>
      <c r="X16" s="92"/>
      <c r="Y16" s="155"/>
      <c r="Z16" s="26">
        <f>SUM(($J$54+C16)+($L$54-E23))</f>
        <v>0.35069444444444442</v>
      </c>
      <c r="AB16" s="27"/>
    </row>
    <row r="17" spans="1:28" x14ac:dyDescent="0.2">
      <c r="A17" s="2"/>
      <c r="B17" s="143" t="s">
        <v>60</v>
      </c>
      <c r="C17" s="45">
        <v>0.36458333333333331</v>
      </c>
      <c r="D17" s="152" t="s">
        <v>59</v>
      </c>
      <c r="E17" s="155">
        <v>0.85416666666666663</v>
      </c>
      <c r="F17" s="40">
        <f t="shared" si="0"/>
        <v>0.48958333333333331</v>
      </c>
      <c r="G17" s="152">
        <v>0.67361111111111116</v>
      </c>
      <c r="H17" s="152" t="s">
        <v>59</v>
      </c>
      <c r="I17" s="153">
        <v>0.72916666666666663</v>
      </c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0.43402777777777785</v>
      </c>
      <c r="T17" s="109">
        <f t="shared" si="2"/>
        <v>10.416666666666668</v>
      </c>
      <c r="U17" s="78">
        <f t="shared" si="3"/>
        <v>0.51041666666666674</v>
      </c>
      <c r="V17" s="100">
        <f t="shared" si="4"/>
        <v>5.5555555555555469E-2</v>
      </c>
      <c r="W17" s="101">
        <f t="shared" si="5"/>
        <v>0.56597222222222221</v>
      </c>
      <c r="X17" s="92"/>
      <c r="Y17" s="155"/>
      <c r="Z17" s="26">
        <f>SUM(($J$54+C17)+($L$54-E16))</f>
        <v>0.61458333333333326</v>
      </c>
      <c r="AB17" s="27"/>
    </row>
    <row r="18" spans="1:28" x14ac:dyDescent="0.2">
      <c r="A18" s="2"/>
      <c r="B18" s="144" t="s">
        <v>61</v>
      </c>
      <c r="C18" s="45">
        <v>0.21875</v>
      </c>
      <c r="D18" s="152" t="s">
        <v>59</v>
      </c>
      <c r="E18" s="155">
        <v>0.85416666666666663</v>
      </c>
      <c r="F18" s="40">
        <f t="shared" si="0"/>
        <v>0.63541666666666663</v>
      </c>
      <c r="G18" s="152">
        <v>0.39930555555555558</v>
      </c>
      <c r="H18" s="152" t="s">
        <v>59</v>
      </c>
      <c r="I18" s="153">
        <v>0.4513888888888889</v>
      </c>
      <c r="J18" s="28"/>
      <c r="K18" s="154" t="s">
        <v>59</v>
      </c>
      <c r="L18" s="90"/>
      <c r="M18" s="118">
        <v>0.67361111111111116</v>
      </c>
      <c r="N18" s="154" t="s">
        <v>59</v>
      </c>
      <c r="O18" s="28">
        <v>0.72916666666666663</v>
      </c>
      <c r="P18" s="118"/>
      <c r="Q18" s="28" t="s">
        <v>59</v>
      </c>
      <c r="R18" s="94"/>
      <c r="S18" s="108">
        <f t="shared" si="1"/>
        <v>0.58333333333333326</v>
      </c>
      <c r="T18" s="109">
        <f t="shared" si="2"/>
        <v>12.66666666666667</v>
      </c>
      <c r="U18" s="78">
        <f t="shared" si="3"/>
        <v>0.36458333333333337</v>
      </c>
      <c r="V18" s="100">
        <f t="shared" si="4"/>
        <v>5.2083333333333315E-2</v>
      </c>
      <c r="W18" s="101">
        <f t="shared" si="5"/>
        <v>0.41666666666666669</v>
      </c>
      <c r="X18" s="92"/>
      <c r="Y18" s="155"/>
      <c r="Z18" s="26">
        <f>SUM(($J$54+C18)+($L$54-E17))</f>
        <v>0.36458333333333337</v>
      </c>
      <c r="AB18" s="27"/>
    </row>
    <row r="19" spans="1:28" x14ac:dyDescent="0.2">
      <c r="A19" s="2"/>
      <c r="B19" s="144" t="s">
        <v>62</v>
      </c>
      <c r="C19" s="45">
        <v>0.36458333333333331</v>
      </c>
      <c r="D19" s="152" t="s">
        <v>59</v>
      </c>
      <c r="E19" s="155">
        <v>0.85416666666666663</v>
      </c>
      <c r="F19" s="40">
        <f t="shared" si="0"/>
        <v>0.48958333333333331</v>
      </c>
      <c r="G19" s="152">
        <v>0.67361111111111116</v>
      </c>
      <c r="H19" s="152" t="s">
        <v>59</v>
      </c>
      <c r="I19" s="153">
        <v>0.72916666666666663</v>
      </c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0.43402777777777785</v>
      </c>
      <c r="T19" s="109">
        <f t="shared" si="2"/>
        <v>10.416666666666668</v>
      </c>
      <c r="U19" s="78">
        <f t="shared" si="3"/>
        <v>0.51041666666666674</v>
      </c>
      <c r="V19" s="100">
        <f t="shared" si="4"/>
        <v>5.5555555555555469E-2</v>
      </c>
      <c r="W19" s="101">
        <f t="shared" si="5"/>
        <v>0.56597222222222221</v>
      </c>
      <c r="X19" s="92"/>
      <c r="Y19" s="155"/>
      <c r="Z19" s="26">
        <f>SUM(($J$54+C19)+($L$54-E18))</f>
        <v>0.51041666666666674</v>
      </c>
      <c r="AB19" s="27"/>
    </row>
    <row r="20" spans="1:28" ht="13.5" thickBot="1" x14ac:dyDescent="0.25">
      <c r="A20" s="2"/>
      <c r="B20" s="242" t="s">
        <v>63</v>
      </c>
      <c r="C20" s="412">
        <v>0.21875</v>
      </c>
      <c r="D20" s="405" t="s">
        <v>59</v>
      </c>
      <c r="E20" s="406">
        <v>0.40972222222222221</v>
      </c>
      <c r="F20" s="407">
        <f t="shared" si="0"/>
        <v>0.19097222222222221</v>
      </c>
      <c r="G20" s="405"/>
      <c r="H20" s="405" t="s">
        <v>59</v>
      </c>
      <c r="I20" s="408"/>
      <c r="J20" s="85"/>
      <c r="K20" s="409" t="s">
        <v>59</v>
      </c>
      <c r="L20" s="87"/>
      <c r="M20" s="86"/>
      <c r="N20" s="409" t="s">
        <v>59</v>
      </c>
      <c r="O20" s="85"/>
      <c r="P20" s="86"/>
      <c r="Q20" s="85" t="s">
        <v>59</v>
      </c>
      <c r="R20" s="103"/>
      <c r="S20" s="110">
        <f t="shared" si="1"/>
        <v>0.19097222222222221</v>
      </c>
      <c r="T20" s="113">
        <f t="shared" si="2"/>
        <v>4.583333333333333</v>
      </c>
      <c r="U20" s="411">
        <f t="shared" si="3"/>
        <v>0.80902777777777779</v>
      </c>
      <c r="V20" s="119">
        <f t="shared" si="4"/>
        <v>0</v>
      </c>
      <c r="W20" s="120">
        <f t="shared" si="5"/>
        <v>0.80902777777777779</v>
      </c>
      <c r="X20" s="92"/>
      <c r="Y20" s="155"/>
      <c r="Z20" s="61">
        <f>SUM(($J$54+C20)+($L$54-E19))</f>
        <v>0.36458333333333337</v>
      </c>
      <c r="AB20" s="27"/>
    </row>
    <row r="21" spans="1:28" x14ac:dyDescent="0.2">
      <c r="A21" s="2"/>
      <c r="B21" s="241" t="s">
        <v>63</v>
      </c>
      <c r="C21" s="74">
        <v>0.4513888888888889</v>
      </c>
      <c r="D21" s="67" t="s">
        <v>59</v>
      </c>
      <c r="E21" s="75">
        <v>0.92708333333333337</v>
      </c>
      <c r="F21" s="68">
        <f t="shared" si="0"/>
        <v>0.47569444444444448</v>
      </c>
      <c r="G21" s="67"/>
      <c r="H21" s="67" t="s">
        <v>59</v>
      </c>
      <c r="I21" s="69"/>
      <c r="J21" s="70"/>
      <c r="K21" s="70" t="s">
        <v>59</v>
      </c>
      <c r="L21" s="72"/>
      <c r="M21" s="71"/>
      <c r="N21" s="70" t="s">
        <v>59</v>
      </c>
      <c r="O21" s="70"/>
      <c r="P21" s="71"/>
      <c r="Q21" s="70" t="s">
        <v>59</v>
      </c>
      <c r="R21" s="104"/>
      <c r="S21" s="111">
        <f t="shared" si="1"/>
        <v>0.47569444444444448</v>
      </c>
      <c r="T21" s="112">
        <f t="shared" si="2"/>
        <v>11.416666666666668</v>
      </c>
      <c r="U21" s="88">
        <f t="shared" si="3"/>
        <v>0.52430555555555558</v>
      </c>
      <c r="V21" s="121">
        <f t="shared" si="4"/>
        <v>0</v>
      </c>
      <c r="W21" s="122">
        <f t="shared" si="5"/>
        <v>0.52430555555555558</v>
      </c>
      <c r="X21" s="92"/>
      <c r="Y21" s="155"/>
      <c r="Z21" s="62">
        <f>SUM(($J$54+C21)+($L$54-E12))</f>
        <v>1.4513888888888888</v>
      </c>
      <c r="AB21" s="27"/>
    </row>
    <row r="22" spans="1:28" x14ac:dyDescent="0.2">
      <c r="A22" s="2"/>
      <c r="B22" s="143" t="s">
        <v>64</v>
      </c>
      <c r="C22" s="39">
        <v>0.31597222222222221</v>
      </c>
      <c r="D22" s="152" t="s">
        <v>59</v>
      </c>
      <c r="E22" s="155">
        <v>0.86111111111111116</v>
      </c>
      <c r="F22" s="40">
        <f t="shared" si="0"/>
        <v>0.54513888888888895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4"/>
      <c r="P22" s="24"/>
      <c r="Q22" s="154" t="s">
        <v>59</v>
      </c>
      <c r="R22" s="94"/>
      <c r="S22" s="108">
        <f t="shared" si="1"/>
        <v>0.54513888888888895</v>
      </c>
      <c r="T22" s="109">
        <f t="shared" si="2"/>
        <v>13.083333333333336</v>
      </c>
      <c r="U22" s="78">
        <f t="shared" si="3"/>
        <v>0.45486111111111105</v>
      </c>
      <c r="V22" s="100">
        <f t="shared" si="4"/>
        <v>0</v>
      </c>
      <c r="W22" s="101">
        <f t="shared" si="5"/>
        <v>0.45486111111111105</v>
      </c>
      <c r="X22" s="92"/>
      <c r="Y22" s="155"/>
      <c r="Z22" s="26">
        <f>SUM(($J$54+C22)+($L$54-E21))</f>
        <v>0.38888888888888884</v>
      </c>
      <c r="AB22" s="27"/>
    </row>
    <row r="23" spans="1:28" ht="13.5" thickBot="1" x14ac:dyDescent="0.25">
      <c r="A23" s="2"/>
      <c r="B23" s="144" t="s">
        <v>65</v>
      </c>
      <c r="C23" s="39">
        <v>0.30902777777777779</v>
      </c>
      <c r="D23" s="152" t="s">
        <v>59</v>
      </c>
      <c r="E23" s="155">
        <v>0.86805555555555558</v>
      </c>
      <c r="F23" s="40">
        <f t="shared" si="0"/>
        <v>0.55902777777777779</v>
      </c>
      <c r="G23" s="152">
        <v>0.4375</v>
      </c>
      <c r="H23" s="152" t="s">
        <v>59</v>
      </c>
      <c r="I23" s="153">
        <v>0.47916666666666669</v>
      </c>
      <c r="J23" s="28"/>
      <c r="K23" s="28" t="s">
        <v>59</v>
      </c>
      <c r="L23" s="90"/>
      <c r="M23" s="118"/>
      <c r="N23" s="28" t="s">
        <v>59</v>
      </c>
      <c r="O23" s="28"/>
      <c r="P23" s="118"/>
      <c r="Q23" s="28" t="s">
        <v>59</v>
      </c>
      <c r="R23" s="93"/>
      <c r="S23" s="108">
        <f t="shared" si="1"/>
        <v>0.51736111111111116</v>
      </c>
      <c r="T23" s="109">
        <f t="shared" si="2"/>
        <v>12.416666666666668</v>
      </c>
      <c r="U23" s="78">
        <f t="shared" si="3"/>
        <v>0.44097222222222221</v>
      </c>
      <c r="V23" s="100">
        <f t="shared" si="4"/>
        <v>4.1666666666666685E-2</v>
      </c>
      <c r="W23" s="101">
        <f t="shared" si="5"/>
        <v>0.4826388888888889</v>
      </c>
      <c r="X23" s="92"/>
      <c r="Y23" s="3"/>
      <c r="Z23" s="32">
        <f>SUM(($J$54+C23)+($L$54-E22))</f>
        <v>0.44791666666666663</v>
      </c>
      <c r="AB23" s="27"/>
    </row>
    <row r="24" spans="1:28" ht="13.5" thickBot="1" x14ac:dyDescent="0.25">
      <c r="A24" s="2"/>
      <c r="B24" s="2"/>
      <c r="C24" s="123" t="s">
        <v>76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SUM(S16:S19,S21:S23)*24</f>
        <v>80.25</v>
      </c>
      <c r="T24" s="107">
        <f>SUM(T16:T19,T21:T23)</f>
        <v>78.916666666666671</v>
      </c>
      <c r="U24" s="3"/>
      <c r="V24" s="2"/>
      <c r="W24" s="30">
        <f>SUM(W16:W19,W21:W23)*24</f>
        <v>87.75</v>
      </c>
      <c r="X24" s="31"/>
      <c r="Y24" s="31"/>
      <c r="Z24" s="33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U25" s="3"/>
      <c r="V25" s="2"/>
      <c r="W25" s="2"/>
      <c r="X25" s="2"/>
      <c r="Y25" s="2"/>
      <c r="Z25" s="2"/>
    </row>
    <row r="26" spans="1:28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180" t="s">
        <v>77</v>
      </c>
      <c r="C27" s="81">
        <v>0.45833333333333331</v>
      </c>
      <c r="D27" s="54" t="s">
        <v>59</v>
      </c>
      <c r="E27" s="82">
        <v>0.86805555555555558</v>
      </c>
      <c r="F27" s="55">
        <f t="shared" ref="F27:F28" si="6">(E27-C27)</f>
        <v>0.40972222222222227</v>
      </c>
      <c r="G27" s="54"/>
      <c r="H27" s="54" t="s">
        <v>59</v>
      </c>
      <c r="I27" s="56"/>
      <c r="J27" s="57"/>
      <c r="K27" s="57" t="s">
        <v>59</v>
      </c>
      <c r="L27" s="59"/>
      <c r="M27" s="183"/>
      <c r="N27" s="57" t="s">
        <v>59</v>
      </c>
      <c r="O27" s="57"/>
      <c r="P27" s="58"/>
      <c r="Q27" s="57" t="s">
        <v>59</v>
      </c>
      <c r="R27" s="94"/>
      <c r="S27" s="108">
        <f t="shared" ref="S27:S28" si="7">(F27-((I27-G27)))</f>
        <v>0.40972222222222227</v>
      </c>
      <c r="T27" s="115">
        <f t="shared" ref="T27:T28" si="8">(F27-((I27-G27)+(L27-J27)+(O27-M27)+(R27-P27)))*24</f>
        <v>9.8333333333333339</v>
      </c>
      <c r="U27" s="83">
        <f>(($J$54+C27)+($L$54-E27))</f>
        <v>0.59027777777777768</v>
      </c>
      <c r="V27" s="100">
        <f t="shared" ref="V27:V28" si="9">(I27-G27)</f>
        <v>0</v>
      </c>
      <c r="W27" s="101">
        <f t="shared" ref="W27:W28" si="10">(V27+U27)</f>
        <v>0.59027777777777768</v>
      </c>
      <c r="X27" s="92"/>
      <c r="Y27" s="155"/>
      <c r="Z27" s="26">
        <f>SUM(($J$54+C27)+($L$54-E26))</f>
        <v>1.4583333333333333</v>
      </c>
      <c r="AB27" s="27"/>
    </row>
    <row r="28" spans="1:28" x14ac:dyDescent="0.2">
      <c r="A28" s="2"/>
      <c r="B28" s="180" t="s">
        <v>78</v>
      </c>
      <c r="C28" s="81">
        <v>0.31597222222222221</v>
      </c>
      <c r="D28" s="54" t="s">
        <v>59</v>
      </c>
      <c r="E28" s="82">
        <v>0.78819444444444442</v>
      </c>
      <c r="F28" s="55">
        <f t="shared" si="6"/>
        <v>0.47222222222222221</v>
      </c>
      <c r="G28" s="54"/>
      <c r="H28" s="54" t="s">
        <v>59</v>
      </c>
      <c r="I28" s="56"/>
      <c r="J28" s="57"/>
      <c r="K28" s="57" t="s">
        <v>59</v>
      </c>
      <c r="L28" s="59"/>
      <c r="M28" s="183"/>
      <c r="N28" s="57" t="s">
        <v>59</v>
      </c>
      <c r="O28" s="57"/>
      <c r="P28" s="58"/>
      <c r="Q28" s="57" t="s">
        <v>59</v>
      </c>
      <c r="R28" s="94"/>
      <c r="S28" s="108">
        <f t="shared" si="7"/>
        <v>0.47222222222222221</v>
      </c>
      <c r="T28" s="115">
        <f t="shared" si="8"/>
        <v>11.333333333333332</v>
      </c>
      <c r="U28" s="83">
        <f>(($J$54+C28)+($L$54-E28))</f>
        <v>0.52777777777777779</v>
      </c>
      <c r="V28" s="100">
        <f t="shared" si="9"/>
        <v>0</v>
      </c>
      <c r="W28" s="101">
        <f t="shared" si="10"/>
        <v>0.52777777777777779</v>
      </c>
      <c r="X28" s="92"/>
      <c r="Y28" s="155"/>
      <c r="Z28" s="26">
        <f>SUM(($J$54+C28)+($L$54-E20))</f>
        <v>0.90625</v>
      </c>
      <c r="AB28" s="27"/>
    </row>
    <row r="29" spans="1:28" x14ac:dyDescent="0.2">
      <c r="A29" s="2"/>
      <c r="B29" s="180" t="s">
        <v>79</v>
      </c>
      <c r="C29" s="81">
        <v>0.45833333333333331</v>
      </c>
      <c r="D29" s="54" t="s">
        <v>59</v>
      </c>
      <c r="E29" s="82">
        <v>0.86805555555555558</v>
      </c>
      <c r="F29" s="55">
        <f t="shared" ref="F29" si="11">(E29-C29)</f>
        <v>0.40972222222222227</v>
      </c>
      <c r="G29" s="54"/>
      <c r="H29" s="54" t="s">
        <v>59</v>
      </c>
      <c r="I29" s="56"/>
      <c r="J29" s="57"/>
      <c r="K29" s="57" t="s">
        <v>59</v>
      </c>
      <c r="L29" s="59"/>
      <c r="M29" s="183"/>
      <c r="N29" s="57" t="s">
        <v>59</v>
      </c>
      <c r="O29" s="57"/>
      <c r="P29" s="58"/>
      <c r="Q29" s="57" t="s">
        <v>59</v>
      </c>
      <c r="R29" s="94"/>
      <c r="S29" s="108">
        <f t="shared" ref="S29" si="12">(F29-((I29-G29)))</f>
        <v>0.40972222222222227</v>
      </c>
      <c r="T29" s="115">
        <f t="shared" ref="T29" si="13">(F29-((I29-G29)+(L29-J29)+(O29-M29)+(R29-P29)))*24</f>
        <v>9.8333333333333339</v>
      </c>
      <c r="U29" s="83">
        <f>(($J$54+C29)+($L$54-E29))</f>
        <v>0.59027777777777768</v>
      </c>
      <c r="V29" s="100">
        <f t="shared" ref="V29" si="14">(I29-G29)</f>
        <v>0</v>
      </c>
      <c r="W29" s="101">
        <f t="shared" ref="W29" si="15">(V29+U29)</f>
        <v>0.59027777777777768</v>
      </c>
      <c r="X29" s="92"/>
      <c r="Y29" s="155"/>
      <c r="Z29" s="26">
        <f>SUM(($J$54+C29)+($L$54-E28))</f>
        <v>0.67013888888888884</v>
      </c>
      <c r="AB29" s="27"/>
    </row>
    <row r="32" spans="1:28" ht="13.5" thickBot="1" x14ac:dyDescent="0.25">
      <c r="A32" s="2"/>
      <c r="B32" s="2"/>
      <c r="C32" s="47" t="s">
        <v>80</v>
      </c>
      <c r="D32" s="2"/>
      <c r="E32" s="2"/>
      <c r="F32" s="2"/>
      <c r="G32" s="2"/>
      <c r="H32" s="2"/>
      <c r="I32" s="2"/>
      <c r="J32" s="2"/>
      <c r="K32" s="2"/>
      <c r="L32" s="2"/>
      <c r="M32" s="18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8" ht="13.5" hidden="1" thickBot="1" x14ac:dyDescent="0.25">
      <c r="A33" s="2"/>
      <c r="B33" s="2"/>
      <c r="C33" s="2"/>
      <c r="D33" s="2"/>
      <c r="E33" s="2"/>
      <c r="F33" s="2"/>
      <c r="G33" s="2"/>
      <c r="H33" s="2"/>
      <c r="I33" s="2"/>
      <c r="J33" s="18">
        <v>0</v>
      </c>
      <c r="K33" s="2"/>
      <c r="L33" s="18">
        <v>1</v>
      </c>
      <c r="M33" s="1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8" x14ac:dyDescent="0.2">
      <c r="A34" s="2"/>
      <c r="B34" s="48"/>
      <c r="C34" s="148"/>
      <c r="D34" s="49"/>
      <c r="E34" s="19" t="s">
        <v>40</v>
      </c>
      <c r="F34" s="146"/>
      <c r="G34" s="34"/>
      <c r="H34" s="35" t="s">
        <v>41</v>
      </c>
      <c r="I34" s="146"/>
      <c r="J34" s="20"/>
      <c r="K34" s="20" t="s">
        <v>42</v>
      </c>
      <c r="L34" s="116"/>
      <c r="M34" s="117"/>
      <c r="N34" s="20" t="s">
        <v>42</v>
      </c>
      <c r="O34" s="20"/>
      <c r="P34" s="117"/>
      <c r="Q34" s="20" t="s">
        <v>43</v>
      </c>
      <c r="R34" s="20"/>
      <c r="S34" s="21" t="s">
        <v>44</v>
      </c>
      <c r="T34" s="147" t="s">
        <v>45</v>
      </c>
      <c r="U34" s="148"/>
      <c r="V34" s="19" t="s">
        <v>46</v>
      </c>
      <c r="W34" s="147"/>
      <c r="X34" s="5"/>
      <c r="Y34" s="5"/>
      <c r="Z34" s="44" t="s">
        <v>47</v>
      </c>
      <c r="AB34" s="42" t="s">
        <v>33</v>
      </c>
    </row>
    <row r="35" spans="1:28" ht="13.5" thickBot="1" x14ac:dyDescent="0.25">
      <c r="A35" s="2"/>
      <c r="B35" s="50" t="s">
        <v>48</v>
      </c>
      <c r="C35" s="279"/>
      <c r="D35" s="51" t="s">
        <v>49</v>
      </c>
      <c r="E35" s="52"/>
      <c r="F35" s="38" t="s">
        <v>50</v>
      </c>
      <c r="G35" s="36" t="s">
        <v>51</v>
      </c>
      <c r="H35" s="36"/>
      <c r="I35" s="149" t="s">
        <v>51</v>
      </c>
      <c r="J35" s="150" t="s">
        <v>51</v>
      </c>
      <c r="K35" s="23"/>
      <c r="L35" s="23" t="s">
        <v>51</v>
      </c>
      <c r="M35" s="150" t="s">
        <v>51</v>
      </c>
      <c r="N35" s="23"/>
      <c r="O35" s="23" t="s">
        <v>51</v>
      </c>
      <c r="P35" s="150" t="s">
        <v>51</v>
      </c>
      <c r="Q35" s="23"/>
      <c r="R35" s="96" t="s">
        <v>51</v>
      </c>
      <c r="S35" s="97" t="s">
        <v>52</v>
      </c>
      <c r="T35" s="22" t="s">
        <v>53</v>
      </c>
      <c r="U35" s="22" t="s">
        <v>54</v>
      </c>
      <c r="V35" s="98" t="s">
        <v>55</v>
      </c>
      <c r="W35" s="99" t="s">
        <v>56</v>
      </c>
      <c r="X35" s="102"/>
      <c r="Y35" s="151"/>
      <c r="Z35" s="420" t="s">
        <v>57</v>
      </c>
      <c r="AB35" s="43"/>
    </row>
    <row r="36" spans="1:28" ht="13.5" thickBot="1" x14ac:dyDescent="0.25">
      <c r="A36" s="2"/>
      <c r="B36" s="404" t="s">
        <v>58</v>
      </c>
      <c r="C36" s="412">
        <v>0.21180555555555555</v>
      </c>
      <c r="D36" s="405" t="s">
        <v>59</v>
      </c>
      <c r="E36" s="406">
        <v>0.80902777777777779</v>
      </c>
      <c r="F36" s="407">
        <f t="shared" ref="F36:F44" si="16">(E36-C36)</f>
        <v>0.59722222222222221</v>
      </c>
      <c r="G36" s="405">
        <v>0.49305555555555558</v>
      </c>
      <c r="H36" s="405" t="s">
        <v>59</v>
      </c>
      <c r="I36" s="408">
        <v>0.64583333333333337</v>
      </c>
      <c r="J36" s="409"/>
      <c r="K36" s="409" t="s">
        <v>59</v>
      </c>
      <c r="L36" s="87"/>
      <c r="M36" s="86"/>
      <c r="N36" s="409" t="s">
        <v>59</v>
      </c>
      <c r="O36" s="409"/>
      <c r="P36" s="410"/>
      <c r="Q36" s="409" t="s">
        <v>59</v>
      </c>
      <c r="R36" s="103"/>
      <c r="S36" s="110">
        <f t="shared" ref="S36:S44" si="17">(F36-((I36-G36)))</f>
        <v>0.44444444444444442</v>
      </c>
      <c r="T36" s="113">
        <f t="shared" ref="T36:T44" si="18">(F36-((I36-G36)+(L36-J36)+(O36-M36)+(R36-P36)))*24</f>
        <v>10.666666666666666</v>
      </c>
      <c r="U36" s="411">
        <f t="shared" ref="U36:U44" si="19">(($J$54+C36)+($L$54-E36))</f>
        <v>0.40277777777777779</v>
      </c>
      <c r="V36" s="119">
        <f t="shared" ref="V36:V44" si="20">(I36-G36)</f>
        <v>0.15277777777777779</v>
      </c>
      <c r="W36" s="120">
        <f t="shared" ref="W36:W44" si="21">(V36+U36)</f>
        <v>0.55555555555555558</v>
      </c>
      <c r="X36" s="92"/>
      <c r="Y36" s="155"/>
      <c r="Z36" s="61">
        <f>SUM(($J$54+C36)+($L$54-E44))</f>
        <v>0.34375</v>
      </c>
      <c r="AB36" s="27"/>
    </row>
    <row r="37" spans="1:28" ht="13.5" thickBot="1" x14ac:dyDescent="0.25">
      <c r="A37" s="267" t="s">
        <v>81</v>
      </c>
      <c r="B37" s="250" t="s">
        <v>60</v>
      </c>
      <c r="C37" s="251">
        <v>0.21180555555555555</v>
      </c>
      <c r="D37" s="252" t="s">
        <v>59</v>
      </c>
      <c r="E37" s="253">
        <v>0.85069444444444442</v>
      </c>
      <c r="F37" s="254">
        <f t="shared" ref="F37" si="22">(E37-C37)</f>
        <v>0.63888888888888884</v>
      </c>
      <c r="G37" s="252">
        <v>0.47222222222222221</v>
      </c>
      <c r="H37" s="252" t="s">
        <v>59</v>
      </c>
      <c r="I37" s="255">
        <v>0.6875</v>
      </c>
      <c r="J37" s="256"/>
      <c r="K37" s="256" t="s">
        <v>59</v>
      </c>
      <c r="L37" s="257"/>
      <c r="M37" s="258"/>
      <c r="N37" s="256" t="s">
        <v>59</v>
      </c>
      <c r="O37" s="256"/>
      <c r="P37" s="259"/>
      <c r="Q37" s="256" t="s">
        <v>59</v>
      </c>
      <c r="R37" s="260"/>
      <c r="S37" s="261">
        <f t="shared" ref="S37" si="23">(F37-((I37-G37)))</f>
        <v>0.42361111111111105</v>
      </c>
      <c r="T37" s="262">
        <f t="shared" ref="T37" si="24">(F37-((I37-G37)+(L37-J37)+(O37-M37)+(R37-P37)))*24</f>
        <v>10.166666666666664</v>
      </c>
      <c r="U37" s="263">
        <f t="shared" si="19"/>
        <v>0.36111111111111116</v>
      </c>
      <c r="V37" s="264">
        <f t="shared" ref="V37" si="25">(I37-G37)</f>
        <v>0.21527777777777779</v>
      </c>
      <c r="W37" s="265">
        <f t="shared" ref="W37" si="26">(V37+U37)</f>
        <v>0.57638888888888895</v>
      </c>
      <c r="X37" s="92"/>
      <c r="Y37" s="155"/>
      <c r="Z37" s="266">
        <f>SUM(($J$54+C37)+($L$54-E36))</f>
        <v>0.40277777777777779</v>
      </c>
      <c r="AB37" s="27"/>
    </row>
    <row r="38" spans="1:28" ht="13.5" thickBot="1" x14ac:dyDescent="0.25">
      <c r="A38" s="267" t="s">
        <v>82</v>
      </c>
      <c r="B38" s="250" t="s">
        <v>60</v>
      </c>
      <c r="C38" s="251">
        <v>0.46180555555555558</v>
      </c>
      <c r="D38" s="252" t="s">
        <v>59</v>
      </c>
      <c r="E38" s="253">
        <v>0.68402777777777779</v>
      </c>
      <c r="F38" s="254">
        <f t="shared" si="16"/>
        <v>0.22222222222222221</v>
      </c>
      <c r="G38" s="252"/>
      <c r="H38" s="252" t="s">
        <v>59</v>
      </c>
      <c r="I38" s="255"/>
      <c r="J38" s="256"/>
      <c r="K38" s="256" t="s">
        <v>59</v>
      </c>
      <c r="L38" s="257"/>
      <c r="M38" s="258"/>
      <c r="N38" s="256" t="s">
        <v>59</v>
      </c>
      <c r="O38" s="256"/>
      <c r="P38" s="259"/>
      <c r="Q38" s="256" t="s">
        <v>59</v>
      </c>
      <c r="R38" s="260"/>
      <c r="S38" s="261">
        <f t="shared" si="17"/>
        <v>0.22222222222222221</v>
      </c>
      <c r="T38" s="262">
        <f t="shared" si="18"/>
        <v>5.333333333333333</v>
      </c>
      <c r="U38" s="263">
        <f t="shared" si="19"/>
        <v>0.77777777777777779</v>
      </c>
      <c r="V38" s="264">
        <f t="shared" si="20"/>
        <v>0</v>
      </c>
      <c r="W38" s="265">
        <f t="shared" si="21"/>
        <v>0.77777777777777779</v>
      </c>
      <c r="X38" s="92"/>
      <c r="Y38" s="155"/>
      <c r="Z38" s="266">
        <f>SUM(($J$54+C38)+($L$54-E32))</f>
        <v>1.4618055555555556</v>
      </c>
      <c r="AB38" s="27"/>
    </row>
    <row r="39" spans="1:28" x14ac:dyDescent="0.2">
      <c r="A39" s="2"/>
      <c r="B39" s="241" t="s">
        <v>61</v>
      </c>
      <c r="C39" s="126">
        <v>0.2638888888888889</v>
      </c>
      <c r="D39" s="127" t="s">
        <v>59</v>
      </c>
      <c r="E39" s="127">
        <v>0.85069444444444442</v>
      </c>
      <c r="F39" s="129">
        <f t="shared" si="16"/>
        <v>0.58680555555555558</v>
      </c>
      <c r="G39" s="127">
        <v>0.39930555555555558</v>
      </c>
      <c r="H39" s="127" t="s">
        <v>59</v>
      </c>
      <c r="I39" s="130">
        <v>0.4513888888888889</v>
      </c>
      <c r="J39" s="70"/>
      <c r="K39" s="70" t="s">
        <v>59</v>
      </c>
      <c r="L39" s="72"/>
      <c r="M39" s="71"/>
      <c r="N39" s="70" t="s">
        <v>59</v>
      </c>
      <c r="O39" s="70"/>
      <c r="P39" s="71"/>
      <c r="Q39" s="70" t="s">
        <v>59</v>
      </c>
      <c r="R39" s="104"/>
      <c r="S39" s="111">
        <f t="shared" si="17"/>
        <v>0.53472222222222232</v>
      </c>
      <c r="T39" s="112">
        <f t="shared" si="18"/>
        <v>12.833333333333336</v>
      </c>
      <c r="U39" s="88">
        <f t="shared" si="19"/>
        <v>0.41319444444444448</v>
      </c>
      <c r="V39" s="121">
        <f t="shared" si="20"/>
        <v>5.2083333333333315E-2</v>
      </c>
      <c r="W39" s="122">
        <f t="shared" si="21"/>
        <v>0.46527777777777779</v>
      </c>
      <c r="X39" s="92"/>
      <c r="Y39" s="155"/>
      <c r="Z39" s="62">
        <f>SUM(($J$54+C39)+($L$54-E37))</f>
        <v>0.41319444444444448</v>
      </c>
      <c r="AB39" s="27"/>
    </row>
    <row r="40" spans="1:28" x14ac:dyDescent="0.2">
      <c r="A40" s="2"/>
      <c r="B40" s="144" t="s">
        <v>62</v>
      </c>
      <c r="C40" s="45">
        <v>0.21180555555555555</v>
      </c>
      <c r="D40" s="152" t="s">
        <v>59</v>
      </c>
      <c r="E40" s="155">
        <v>0.92361111111111116</v>
      </c>
      <c r="F40" s="40">
        <f t="shared" si="16"/>
        <v>0.71180555555555558</v>
      </c>
      <c r="G40" s="152">
        <v>0.47222222222222221</v>
      </c>
      <c r="H40" s="152" t="s">
        <v>59</v>
      </c>
      <c r="I40" s="153">
        <v>0.64583333333333337</v>
      </c>
      <c r="J40" s="28"/>
      <c r="K40" s="154" t="s">
        <v>59</v>
      </c>
      <c r="L40" s="90"/>
      <c r="M40" s="118"/>
      <c r="N40" s="154" t="s">
        <v>59</v>
      </c>
      <c r="O40" s="28"/>
      <c r="P40" s="118"/>
      <c r="Q40" s="28" t="s">
        <v>59</v>
      </c>
      <c r="R40" s="94"/>
      <c r="S40" s="108">
        <f t="shared" si="17"/>
        <v>0.53819444444444442</v>
      </c>
      <c r="T40" s="109">
        <f t="shared" si="18"/>
        <v>12.916666666666666</v>
      </c>
      <c r="U40" s="78">
        <f t="shared" si="19"/>
        <v>0.28819444444444442</v>
      </c>
      <c r="V40" s="100">
        <f t="shared" si="20"/>
        <v>0.17361111111111116</v>
      </c>
      <c r="W40" s="101">
        <f t="shared" si="21"/>
        <v>0.46180555555555558</v>
      </c>
      <c r="X40" s="92"/>
      <c r="Y40" s="155"/>
      <c r="Z40" s="26">
        <f>SUM(($J$54+C40)+($L$54-E39))</f>
        <v>0.36111111111111116</v>
      </c>
      <c r="AB40" s="27"/>
    </row>
    <row r="41" spans="1:28" ht="13.5" thickBot="1" x14ac:dyDescent="0.25">
      <c r="A41" s="2"/>
      <c r="B41" s="242" t="s">
        <v>63</v>
      </c>
      <c r="C41" s="412">
        <v>0.21180555555555555</v>
      </c>
      <c r="D41" s="405" t="s">
        <v>59</v>
      </c>
      <c r="E41" s="406">
        <v>0.47222222222222221</v>
      </c>
      <c r="F41" s="407">
        <f t="shared" si="16"/>
        <v>0.26041666666666663</v>
      </c>
      <c r="G41" s="405"/>
      <c r="H41" s="405" t="s">
        <v>59</v>
      </c>
      <c r="I41" s="408"/>
      <c r="J41" s="85"/>
      <c r="K41" s="409" t="s">
        <v>59</v>
      </c>
      <c r="L41" s="87"/>
      <c r="M41" s="86"/>
      <c r="N41" s="409" t="s">
        <v>59</v>
      </c>
      <c r="O41" s="85"/>
      <c r="P41" s="86"/>
      <c r="Q41" s="85" t="s">
        <v>59</v>
      </c>
      <c r="R41" s="103"/>
      <c r="S41" s="110">
        <f t="shared" si="17"/>
        <v>0.26041666666666663</v>
      </c>
      <c r="T41" s="113">
        <f t="shared" si="18"/>
        <v>6.2499999999999991</v>
      </c>
      <c r="U41" s="411">
        <f t="shared" si="19"/>
        <v>0.73958333333333337</v>
      </c>
      <c r="V41" s="119">
        <f t="shared" si="20"/>
        <v>0</v>
      </c>
      <c r="W41" s="120">
        <f t="shared" si="21"/>
        <v>0.73958333333333337</v>
      </c>
      <c r="X41" s="92"/>
      <c r="Y41" s="155"/>
      <c r="Z41" s="61">
        <f>SUM(($J$54+C41)+($L$54-E40))</f>
        <v>0.28819444444444442</v>
      </c>
      <c r="AB41" s="27"/>
    </row>
    <row r="42" spans="1:28" x14ac:dyDescent="0.2">
      <c r="A42" s="2"/>
      <c r="B42" s="241" t="s">
        <v>63</v>
      </c>
      <c r="C42" s="74">
        <v>0.46180555555555558</v>
      </c>
      <c r="D42" s="67" t="s">
        <v>59</v>
      </c>
      <c r="E42" s="75">
        <v>0.92708333333333337</v>
      </c>
      <c r="F42" s="68">
        <f t="shared" si="16"/>
        <v>0.46527777777777779</v>
      </c>
      <c r="G42" s="67"/>
      <c r="H42" s="67" t="s">
        <v>59</v>
      </c>
      <c r="I42" s="69"/>
      <c r="J42" s="70"/>
      <c r="K42" s="70" t="s">
        <v>59</v>
      </c>
      <c r="L42" s="72"/>
      <c r="M42" s="71"/>
      <c r="N42" s="70" t="s">
        <v>59</v>
      </c>
      <c r="O42" s="70"/>
      <c r="P42" s="71"/>
      <c r="Q42" s="70" t="s">
        <v>59</v>
      </c>
      <c r="R42" s="104"/>
      <c r="S42" s="111">
        <f t="shared" si="17"/>
        <v>0.46527777777777779</v>
      </c>
      <c r="T42" s="112">
        <f t="shared" si="18"/>
        <v>11.166666666666668</v>
      </c>
      <c r="U42" s="88">
        <f t="shared" si="19"/>
        <v>0.53472222222222221</v>
      </c>
      <c r="V42" s="121">
        <f t="shared" si="20"/>
        <v>0</v>
      </c>
      <c r="W42" s="122">
        <f t="shared" si="21"/>
        <v>0.53472222222222221</v>
      </c>
      <c r="X42" s="92"/>
      <c r="Y42" s="155"/>
      <c r="Z42" s="62">
        <f>SUM(($J$54+C42)+($L$54-E32))</f>
        <v>1.4618055555555556</v>
      </c>
      <c r="AB42" s="27"/>
    </row>
    <row r="43" spans="1:28" x14ac:dyDescent="0.2">
      <c r="A43" s="2"/>
      <c r="B43" s="143" t="s">
        <v>64</v>
      </c>
      <c r="C43" s="39">
        <v>0.31597222222222221</v>
      </c>
      <c r="D43" s="152" t="s">
        <v>59</v>
      </c>
      <c r="E43" s="155">
        <v>0.86111111111111116</v>
      </c>
      <c r="F43" s="40">
        <f t="shared" si="16"/>
        <v>0.54513888888888895</v>
      </c>
      <c r="G43" s="152"/>
      <c r="H43" s="152" t="s">
        <v>59</v>
      </c>
      <c r="I43" s="153"/>
      <c r="J43" s="154"/>
      <c r="K43" s="154" t="s">
        <v>59</v>
      </c>
      <c r="L43" s="91"/>
      <c r="M43" s="24"/>
      <c r="N43" s="154" t="s">
        <v>59</v>
      </c>
      <c r="O43" s="154"/>
      <c r="P43" s="24"/>
      <c r="Q43" s="154" t="s">
        <v>59</v>
      </c>
      <c r="R43" s="94"/>
      <c r="S43" s="108">
        <f t="shared" si="17"/>
        <v>0.54513888888888895</v>
      </c>
      <c r="T43" s="109">
        <f t="shared" si="18"/>
        <v>13.083333333333336</v>
      </c>
      <c r="U43" s="78">
        <f t="shared" si="19"/>
        <v>0.45486111111111105</v>
      </c>
      <c r="V43" s="100">
        <f t="shared" si="20"/>
        <v>0</v>
      </c>
      <c r="W43" s="101">
        <f t="shared" si="21"/>
        <v>0.45486111111111105</v>
      </c>
      <c r="X43" s="92"/>
      <c r="Y43" s="155"/>
      <c r="Z43" s="26">
        <f>SUM(($J$54+C43)+($L$54-E42))</f>
        <v>0.38888888888888884</v>
      </c>
      <c r="AB43" s="27"/>
    </row>
    <row r="44" spans="1:28" ht="13.5" thickBot="1" x14ac:dyDescent="0.25">
      <c r="A44" s="2"/>
      <c r="B44" s="144" t="s">
        <v>65</v>
      </c>
      <c r="C44" s="39">
        <v>0.30902777777777779</v>
      </c>
      <c r="D44" s="152" t="s">
        <v>59</v>
      </c>
      <c r="E44" s="155">
        <v>0.86805555555555558</v>
      </c>
      <c r="F44" s="40">
        <f t="shared" si="16"/>
        <v>0.55902777777777779</v>
      </c>
      <c r="G44" s="152">
        <v>0.4375</v>
      </c>
      <c r="H44" s="152" t="s">
        <v>59</v>
      </c>
      <c r="I44" s="153">
        <v>0.47916666666666669</v>
      </c>
      <c r="J44" s="28"/>
      <c r="K44" s="28" t="s">
        <v>59</v>
      </c>
      <c r="L44" s="90"/>
      <c r="M44" s="118"/>
      <c r="N44" s="28" t="s">
        <v>59</v>
      </c>
      <c r="O44" s="28"/>
      <c r="P44" s="118"/>
      <c r="Q44" s="28" t="s">
        <v>59</v>
      </c>
      <c r="R44" s="93"/>
      <c r="S44" s="108">
        <f t="shared" si="17"/>
        <v>0.51736111111111116</v>
      </c>
      <c r="T44" s="109">
        <f t="shared" si="18"/>
        <v>12.416666666666668</v>
      </c>
      <c r="U44" s="78">
        <f t="shared" si="19"/>
        <v>0.44097222222222221</v>
      </c>
      <c r="V44" s="100">
        <f t="shared" si="20"/>
        <v>4.1666666666666685E-2</v>
      </c>
      <c r="W44" s="101">
        <f t="shared" si="21"/>
        <v>0.4826388888888889</v>
      </c>
      <c r="X44" s="92"/>
      <c r="Y44" s="3"/>
      <c r="Z44" s="32">
        <f>SUM(($J$54+C44)+($L$54-E43))</f>
        <v>0.44791666666666663</v>
      </c>
      <c r="AB44" s="27"/>
    </row>
    <row r="45" spans="1:28" ht="13.5" thickBot="1" x14ac:dyDescent="0.25">
      <c r="A45" s="2"/>
      <c r="B45" s="2"/>
      <c r="C45" s="123" t="s">
        <v>83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95">
        <f>SUM(S36:S37,S39:S40,S42:S44)*24</f>
        <v>83.25</v>
      </c>
      <c r="T45" s="107">
        <f>SUM(T36:T37,T39:T40,T42:T44)</f>
        <v>83.250000000000014</v>
      </c>
      <c r="U45" s="3"/>
      <c r="V45" s="2"/>
      <c r="W45" s="30">
        <f>SUM(W36:W37,W39:W40,W42:W44)*24</f>
        <v>84.75</v>
      </c>
      <c r="X45" s="31"/>
      <c r="Y45" s="31"/>
      <c r="Z45" s="33"/>
    </row>
    <row r="46" spans="1:28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U46" s="3"/>
      <c r="V46" s="2"/>
      <c r="W46" s="2"/>
      <c r="X46" s="2"/>
      <c r="Y46" s="2"/>
      <c r="Z46" s="2"/>
    </row>
    <row r="47" spans="1:28" x14ac:dyDescent="0.2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</row>
    <row r="48" spans="1:28" x14ac:dyDescent="0.2">
      <c r="A48" s="2"/>
      <c r="B48" s="180" t="s">
        <v>77</v>
      </c>
      <c r="C48" s="81">
        <v>0.45833333333333331</v>
      </c>
      <c r="D48" s="54" t="s">
        <v>59</v>
      </c>
      <c r="E48" s="82">
        <v>0.86805555555555558</v>
      </c>
      <c r="F48" s="55">
        <f t="shared" ref="F48:F49" si="27">(E48-C48)</f>
        <v>0.40972222222222227</v>
      </c>
      <c r="G48" s="54"/>
      <c r="H48" s="54"/>
      <c r="I48" s="56"/>
      <c r="J48" s="57"/>
      <c r="K48" s="57" t="s">
        <v>59</v>
      </c>
      <c r="L48" s="59"/>
      <c r="M48" s="183"/>
      <c r="N48" s="57" t="s">
        <v>59</v>
      </c>
      <c r="O48" s="57"/>
      <c r="P48" s="58"/>
      <c r="Q48" s="57" t="s">
        <v>59</v>
      </c>
      <c r="R48" s="94"/>
      <c r="S48" s="108">
        <f t="shared" ref="S48:S49" si="28">(F48-((I48-G48)))</f>
        <v>0.40972222222222227</v>
      </c>
      <c r="T48" s="115">
        <f t="shared" ref="T48:T49" si="29">(F48-((I48-G48)+(L48-J48)+(O48-M48)+(R48-P48)))*24</f>
        <v>9.8333333333333339</v>
      </c>
      <c r="U48" s="83">
        <f>(($J$54+C48)+($L$54-E48))</f>
        <v>0.59027777777777768</v>
      </c>
      <c r="V48" s="100">
        <f t="shared" ref="V48:V49" si="30">(I48-G48)</f>
        <v>0</v>
      </c>
      <c r="W48" s="101">
        <f t="shared" ref="W48:W49" si="31">(V48+U48)</f>
        <v>0.59027777777777768</v>
      </c>
      <c r="X48" s="92"/>
      <c r="Y48" s="155"/>
      <c r="Z48" s="26">
        <f>SUM(($J$54+C48)+($L$54-E47))</f>
        <v>1.4583333333333333</v>
      </c>
      <c r="AB48" s="27"/>
    </row>
    <row r="49" spans="1:28" x14ac:dyDescent="0.2">
      <c r="A49" s="2"/>
      <c r="B49" s="180" t="s">
        <v>78</v>
      </c>
      <c r="C49" s="81">
        <v>0.31597222222222221</v>
      </c>
      <c r="D49" s="54" t="s">
        <v>59</v>
      </c>
      <c r="E49" s="82">
        <v>0.78819444444444442</v>
      </c>
      <c r="F49" s="55">
        <f t="shared" si="27"/>
        <v>0.47222222222222221</v>
      </c>
      <c r="G49" s="54"/>
      <c r="H49" s="54" t="s">
        <v>59</v>
      </c>
      <c r="I49" s="56"/>
      <c r="J49" s="57"/>
      <c r="K49" s="57" t="s">
        <v>59</v>
      </c>
      <c r="L49" s="59"/>
      <c r="M49" s="183"/>
      <c r="N49" s="57" t="s">
        <v>59</v>
      </c>
      <c r="O49" s="57"/>
      <c r="P49" s="58"/>
      <c r="Q49" s="57" t="s">
        <v>59</v>
      </c>
      <c r="R49" s="94"/>
      <c r="S49" s="108">
        <f t="shared" si="28"/>
        <v>0.47222222222222221</v>
      </c>
      <c r="T49" s="115">
        <f t="shared" si="29"/>
        <v>11.333333333333332</v>
      </c>
      <c r="U49" s="83">
        <f>(($J$54+C49)+($L$54-E49))</f>
        <v>0.52777777777777779</v>
      </c>
      <c r="V49" s="100">
        <f t="shared" si="30"/>
        <v>0</v>
      </c>
      <c r="W49" s="101">
        <f t="shared" si="31"/>
        <v>0.52777777777777779</v>
      </c>
      <c r="X49" s="92"/>
      <c r="Y49" s="155"/>
      <c r="Z49" s="26">
        <f>SUM(($J$54+C49)+($L$54-E42))</f>
        <v>0.38888888888888884</v>
      </c>
      <c r="AB49" s="27"/>
    </row>
    <row r="50" spans="1:28" x14ac:dyDescent="0.2">
      <c r="A50" s="2"/>
      <c r="B50" s="180" t="s">
        <v>79</v>
      </c>
      <c r="C50" s="81">
        <v>0.45833333333333331</v>
      </c>
      <c r="D50" s="54" t="s">
        <v>59</v>
      </c>
      <c r="E50" s="82">
        <v>0.86805555555555558</v>
      </c>
      <c r="F50" s="55">
        <f t="shared" ref="F50" si="32">(E50-C50)</f>
        <v>0.40972222222222227</v>
      </c>
      <c r="G50" s="54"/>
      <c r="H50" s="54"/>
      <c r="I50" s="56"/>
      <c r="J50" s="57"/>
      <c r="K50" s="57" t="s">
        <v>59</v>
      </c>
      <c r="L50" s="59"/>
      <c r="M50" s="183"/>
      <c r="N50" s="57" t="s">
        <v>59</v>
      </c>
      <c r="O50" s="57"/>
      <c r="P50" s="58"/>
      <c r="Q50" s="57" t="s">
        <v>59</v>
      </c>
      <c r="R50" s="94"/>
      <c r="S50" s="108">
        <f t="shared" ref="S50" si="33">(F50-((I50-G50)))</f>
        <v>0.40972222222222227</v>
      </c>
      <c r="T50" s="115">
        <f t="shared" ref="T50" si="34">(F50-((I50-G50)+(L50-J50)+(O50-M50)+(R50-P50)))*24</f>
        <v>9.8333333333333339</v>
      </c>
      <c r="U50" s="83">
        <f>(($J$54+C50)+($L$54-E50))</f>
        <v>0.59027777777777768</v>
      </c>
      <c r="V50" s="100">
        <f t="shared" ref="V50" si="35">(I50-G50)</f>
        <v>0</v>
      </c>
      <c r="W50" s="101">
        <f t="shared" ref="W50" si="36">(V50+U50)</f>
        <v>0.59027777777777768</v>
      </c>
      <c r="X50" s="92"/>
      <c r="Y50" s="155"/>
      <c r="Z50" s="26">
        <f>SUM(($J$54+C50)+($L$54-E49))</f>
        <v>0.67013888888888884</v>
      </c>
      <c r="AB50" s="27"/>
    </row>
    <row r="51" spans="1:28" x14ac:dyDescent="0.2">
      <c r="B51" s="180" t="s">
        <v>84</v>
      </c>
      <c r="C51" s="81">
        <v>0.30902777777777779</v>
      </c>
      <c r="D51" s="54" t="s">
        <v>59</v>
      </c>
      <c r="E51" s="82">
        <v>0.90625</v>
      </c>
      <c r="F51" s="55">
        <f t="shared" ref="F51" si="37">(E51-C51)</f>
        <v>0.59722222222222221</v>
      </c>
      <c r="G51" s="54">
        <v>0.4375</v>
      </c>
      <c r="H51" s="54"/>
      <c r="I51" s="56">
        <v>0.47916666666666669</v>
      </c>
      <c r="J51" s="57"/>
      <c r="K51" s="57" t="s">
        <v>59</v>
      </c>
      <c r="L51" s="59"/>
      <c r="M51" s="183"/>
      <c r="N51" s="57" t="s">
        <v>59</v>
      </c>
      <c r="O51" s="57"/>
      <c r="P51" s="58"/>
      <c r="Q51" s="57" t="s">
        <v>59</v>
      </c>
      <c r="R51" s="94"/>
      <c r="S51" s="108">
        <f t="shared" ref="S51" si="38">(F51-((I51-G51)))</f>
        <v>0.55555555555555558</v>
      </c>
      <c r="T51" s="115">
        <f t="shared" ref="T51" si="39">(F51-((I51-G51)+(L51-J51)+(O51-M51)+(R51-P51)))*24</f>
        <v>13.333333333333334</v>
      </c>
      <c r="U51" s="83">
        <f>(($J$54+C51)+($L$54-E51))</f>
        <v>0.40277777777777779</v>
      </c>
      <c r="V51" s="100">
        <f t="shared" ref="V51" si="40">(I51-G51)</f>
        <v>4.1666666666666685E-2</v>
      </c>
      <c r="W51" s="101">
        <f t="shared" ref="W51" si="41">(V51+U51)</f>
        <v>0.44444444444444448</v>
      </c>
      <c r="X51" s="92"/>
      <c r="Y51" s="155"/>
      <c r="Z51" s="26">
        <f>SUM(($J$54+C51)+($L$54-E50))</f>
        <v>0.44097222222222221</v>
      </c>
      <c r="AB51" s="27"/>
    </row>
    <row r="53" spans="1:28" ht="13.5" thickBot="1" x14ac:dyDescent="0.25">
      <c r="A53" s="2"/>
      <c r="B53" s="2"/>
      <c r="C53" s="47" t="s">
        <v>85</v>
      </c>
      <c r="D53" s="2"/>
      <c r="E53" s="2"/>
      <c r="F53" s="2"/>
      <c r="G53" s="2"/>
      <c r="H53" s="2"/>
      <c r="I53" s="2"/>
      <c r="J53" s="2"/>
      <c r="K53" s="2"/>
      <c r="L53" s="2"/>
      <c r="M53" s="1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8" ht="13.5" hidden="1" thickBot="1" x14ac:dyDescent="0.25">
      <c r="A54" s="2"/>
      <c r="B54" s="2"/>
      <c r="C54" s="2"/>
      <c r="D54" s="2"/>
      <c r="E54" s="2"/>
      <c r="F54" s="2"/>
      <c r="G54" s="2"/>
      <c r="H54" s="2"/>
      <c r="I54" s="2"/>
      <c r="J54" s="18">
        <v>0</v>
      </c>
      <c r="K54" s="2"/>
      <c r="L54" s="18">
        <v>1</v>
      </c>
      <c r="M54" s="1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8" x14ac:dyDescent="0.2">
      <c r="A55" s="2"/>
      <c r="B55" s="48"/>
      <c r="C55" s="148"/>
      <c r="D55" s="49"/>
      <c r="E55" s="19" t="s">
        <v>40</v>
      </c>
      <c r="F55" s="146"/>
      <c r="G55" s="34"/>
      <c r="H55" s="35" t="s">
        <v>41</v>
      </c>
      <c r="I55" s="146"/>
      <c r="J55" s="20"/>
      <c r="K55" s="20" t="s">
        <v>42</v>
      </c>
      <c r="L55" s="116"/>
      <c r="M55" s="117"/>
      <c r="N55" s="20" t="s">
        <v>42</v>
      </c>
      <c r="O55" s="20"/>
      <c r="P55" s="117"/>
      <c r="Q55" s="20" t="s">
        <v>43</v>
      </c>
      <c r="R55" s="20"/>
      <c r="S55" s="21" t="s">
        <v>44</v>
      </c>
      <c r="T55" s="147" t="s">
        <v>45</v>
      </c>
      <c r="U55" s="148"/>
      <c r="V55" s="19" t="s">
        <v>46</v>
      </c>
      <c r="W55" s="147"/>
      <c r="X55" s="5"/>
      <c r="Y55" s="5"/>
      <c r="Z55" s="44" t="s">
        <v>47</v>
      </c>
      <c r="AB55" s="42" t="s">
        <v>33</v>
      </c>
    </row>
    <row r="56" spans="1:28" ht="13.5" thickBot="1" x14ac:dyDescent="0.25">
      <c r="A56" s="2"/>
      <c r="B56" s="50" t="s">
        <v>48</v>
      </c>
      <c r="C56" s="279"/>
      <c r="D56" s="51" t="s">
        <v>49</v>
      </c>
      <c r="E56" s="52"/>
      <c r="F56" s="38" t="s">
        <v>50</v>
      </c>
      <c r="G56" s="36" t="s">
        <v>51</v>
      </c>
      <c r="H56" s="36"/>
      <c r="I56" s="149" t="s">
        <v>51</v>
      </c>
      <c r="J56" s="150" t="s">
        <v>51</v>
      </c>
      <c r="K56" s="23"/>
      <c r="L56" s="23" t="s">
        <v>51</v>
      </c>
      <c r="M56" s="150" t="s">
        <v>51</v>
      </c>
      <c r="N56" s="23"/>
      <c r="O56" s="23" t="s">
        <v>51</v>
      </c>
      <c r="P56" s="150" t="s">
        <v>51</v>
      </c>
      <c r="Q56" s="23"/>
      <c r="R56" s="96" t="s">
        <v>51</v>
      </c>
      <c r="S56" s="97" t="s">
        <v>52</v>
      </c>
      <c r="T56" s="22" t="s">
        <v>53</v>
      </c>
      <c r="U56" s="22" t="s">
        <v>54</v>
      </c>
      <c r="V56" s="98" t="s">
        <v>55</v>
      </c>
      <c r="W56" s="99" t="s">
        <v>56</v>
      </c>
      <c r="X56" s="102"/>
      <c r="Y56" s="151"/>
      <c r="Z56" s="420" t="s">
        <v>57</v>
      </c>
      <c r="AB56" s="43"/>
    </row>
    <row r="57" spans="1:28" x14ac:dyDescent="0.2">
      <c r="A57" s="2"/>
      <c r="B57" s="143" t="s">
        <v>58</v>
      </c>
      <c r="C57" s="45">
        <v>0.21875</v>
      </c>
      <c r="D57" s="152" t="s">
        <v>59</v>
      </c>
      <c r="E57" s="155">
        <v>0.75</v>
      </c>
      <c r="F57" s="40">
        <f t="shared" ref="F57:F64" si="42">(E57-C57)</f>
        <v>0.53125</v>
      </c>
      <c r="G57" s="152">
        <v>0.4201388888888889</v>
      </c>
      <c r="H57" s="152" t="s">
        <v>59</v>
      </c>
      <c r="I57" s="153">
        <v>0.59722222222222221</v>
      </c>
      <c r="J57" s="154"/>
      <c r="K57" s="154" t="s">
        <v>59</v>
      </c>
      <c r="L57" s="90"/>
      <c r="M57" s="118"/>
      <c r="N57" s="154" t="s">
        <v>59</v>
      </c>
      <c r="O57" s="154"/>
      <c r="P57" s="24"/>
      <c r="Q57" s="154" t="s">
        <v>59</v>
      </c>
      <c r="R57" s="94"/>
      <c r="S57" s="108">
        <f t="shared" ref="S57:S64" si="43">(F57-((I57-G57)))</f>
        <v>0.35416666666666669</v>
      </c>
      <c r="T57" s="109">
        <f t="shared" ref="T57:T64" si="44">(F57-((I57-G57)+(L57-J57)+(O57-M57)+(R57-P57)))*24</f>
        <v>8.5</v>
      </c>
      <c r="U57" s="78">
        <f t="shared" ref="U57:U64" si="45">(($J$54+C57)+($L$54-E57))</f>
        <v>0.46875</v>
      </c>
      <c r="V57" s="100">
        <f t="shared" ref="V57:V64" si="46">(I57-G57)</f>
        <v>0.17708333333333331</v>
      </c>
      <c r="W57" s="101">
        <f t="shared" ref="W57:W64" si="47">(V57+U57)</f>
        <v>0.64583333333333326</v>
      </c>
      <c r="X57" s="92"/>
      <c r="Y57" s="155"/>
      <c r="Z57" s="26">
        <f>SUM(($J$54+C57)+($L$54-E64))</f>
        <v>0.35069444444444442</v>
      </c>
      <c r="AB57" s="27"/>
    </row>
    <row r="58" spans="1:28" x14ac:dyDescent="0.2">
      <c r="A58" s="2"/>
      <c r="B58" s="143" t="s">
        <v>60</v>
      </c>
      <c r="C58" s="45">
        <v>0.36458333333333331</v>
      </c>
      <c r="D58" s="152" t="s">
        <v>59</v>
      </c>
      <c r="E58" s="155">
        <v>0.85416666666666663</v>
      </c>
      <c r="F58" s="40">
        <f t="shared" si="42"/>
        <v>0.48958333333333331</v>
      </c>
      <c r="G58" s="152">
        <v>0.67361111111111116</v>
      </c>
      <c r="H58" s="152" t="s">
        <v>59</v>
      </c>
      <c r="I58" s="153">
        <v>0.72916666666666663</v>
      </c>
      <c r="J58" s="28"/>
      <c r="K58" s="154" t="s">
        <v>59</v>
      </c>
      <c r="L58" s="90"/>
      <c r="M58" s="158"/>
      <c r="N58" s="154" t="s">
        <v>59</v>
      </c>
      <c r="O58" s="28"/>
      <c r="P58" s="24"/>
      <c r="Q58" s="154" t="s">
        <v>59</v>
      </c>
      <c r="R58" s="94"/>
      <c r="S58" s="108">
        <f t="shared" si="43"/>
        <v>0.43402777777777785</v>
      </c>
      <c r="T58" s="109">
        <f t="shared" si="44"/>
        <v>10.416666666666668</v>
      </c>
      <c r="U58" s="78">
        <f t="shared" si="45"/>
        <v>0.51041666666666674</v>
      </c>
      <c r="V58" s="100">
        <f t="shared" si="46"/>
        <v>5.5555555555555469E-2</v>
      </c>
      <c r="W58" s="101">
        <f t="shared" si="47"/>
        <v>0.56597222222222221</v>
      </c>
      <c r="X58" s="92"/>
      <c r="Y58" s="155"/>
      <c r="Z58" s="26">
        <f>SUM(($J$54+C58)+($L$54-E57))</f>
        <v>0.61458333333333326</v>
      </c>
      <c r="AB58" s="27"/>
    </row>
    <row r="59" spans="1:28" x14ac:dyDescent="0.2">
      <c r="A59" s="2"/>
      <c r="B59" s="144" t="s">
        <v>61</v>
      </c>
      <c r="C59" s="45">
        <v>0.21875</v>
      </c>
      <c r="D59" s="152" t="s">
        <v>59</v>
      </c>
      <c r="E59" s="155">
        <v>0.85416666666666663</v>
      </c>
      <c r="F59" s="40">
        <f t="shared" si="42"/>
        <v>0.63541666666666663</v>
      </c>
      <c r="G59" s="152">
        <v>0.39930555555555558</v>
      </c>
      <c r="H59" s="152" t="s">
        <v>59</v>
      </c>
      <c r="I59" s="153">
        <v>0.4513888888888889</v>
      </c>
      <c r="J59" s="28"/>
      <c r="K59" s="154" t="s">
        <v>59</v>
      </c>
      <c r="L59" s="90"/>
      <c r="M59" s="118"/>
      <c r="N59" s="154" t="s">
        <v>59</v>
      </c>
      <c r="O59" s="28"/>
      <c r="P59" s="118"/>
      <c r="Q59" s="28" t="s">
        <v>59</v>
      </c>
      <c r="R59" s="94"/>
      <c r="S59" s="108">
        <f t="shared" si="43"/>
        <v>0.58333333333333326</v>
      </c>
      <c r="T59" s="109">
        <f t="shared" si="44"/>
        <v>13.999999999999998</v>
      </c>
      <c r="U59" s="78">
        <f t="shared" si="45"/>
        <v>0.36458333333333337</v>
      </c>
      <c r="V59" s="100">
        <f t="shared" si="46"/>
        <v>5.2083333333333315E-2</v>
      </c>
      <c r="W59" s="101">
        <f t="shared" si="47"/>
        <v>0.41666666666666669</v>
      </c>
      <c r="X59" s="92"/>
      <c r="Y59" s="155"/>
      <c r="Z59" s="26">
        <f>SUM(($J$54+C59)+($L$54-E58))</f>
        <v>0.36458333333333337</v>
      </c>
      <c r="AB59" s="27"/>
    </row>
    <row r="60" spans="1:28" x14ac:dyDescent="0.2">
      <c r="A60" s="2"/>
      <c r="B60" s="144" t="s">
        <v>62</v>
      </c>
      <c r="C60" s="45">
        <v>0.36458333333333331</v>
      </c>
      <c r="D60" s="152" t="s">
        <v>59</v>
      </c>
      <c r="E60" s="155">
        <v>0.85416666666666663</v>
      </c>
      <c r="F60" s="40">
        <f t="shared" si="42"/>
        <v>0.48958333333333331</v>
      </c>
      <c r="G60" s="152">
        <v>0.67361111111111116</v>
      </c>
      <c r="H60" s="152" t="s">
        <v>59</v>
      </c>
      <c r="I60" s="153">
        <v>0.72916666666666663</v>
      </c>
      <c r="J60" s="28"/>
      <c r="K60" s="154" t="s">
        <v>59</v>
      </c>
      <c r="L60" s="90"/>
      <c r="M60" s="118"/>
      <c r="N60" s="154" t="s">
        <v>59</v>
      </c>
      <c r="O60" s="28"/>
      <c r="P60" s="118"/>
      <c r="Q60" s="28" t="s">
        <v>59</v>
      </c>
      <c r="R60" s="94"/>
      <c r="S60" s="108">
        <f t="shared" si="43"/>
        <v>0.43402777777777785</v>
      </c>
      <c r="T60" s="109">
        <f t="shared" si="44"/>
        <v>10.416666666666668</v>
      </c>
      <c r="U60" s="78">
        <f t="shared" si="45"/>
        <v>0.51041666666666674</v>
      </c>
      <c r="V60" s="100">
        <f t="shared" si="46"/>
        <v>5.5555555555555469E-2</v>
      </c>
      <c r="W60" s="101">
        <f t="shared" si="47"/>
        <v>0.56597222222222221</v>
      </c>
      <c r="X60" s="92"/>
      <c r="Y60" s="155"/>
      <c r="Z60" s="26">
        <f>SUM(($J$54+C60)+($L$54-E59))</f>
        <v>0.51041666666666674</v>
      </c>
      <c r="AB60" s="27"/>
    </row>
    <row r="61" spans="1:28" ht="13.5" thickBot="1" x14ac:dyDescent="0.25">
      <c r="A61" s="2"/>
      <c r="B61" s="242" t="s">
        <v>63</v>
      </c>
      <c r="C61" s="412">
        <v>0.21875</v>
      </c>
      <c r="D61" s="405" t="s">
        <v>59</v>
      </c>
      <c r="E61" s="406">
        <v>0.40972222222222221</v>
      </c>
      <c r="F61" s="407">
        <f t="shared" si="42"/>
        <v>0.19097222222222221</v>
      </c>
      <c r="G61" s="405"/>
      <c r="H61" s="405" t="s">
        <v>59</v>
      </c>
      <c r="I61" s="408"/>
      <c r="J61" s="85"/>
      <c r="K61" s="409" t="s">
        <v>59</v>
      </c>
      <c r="L61" s="87"/>
      <c r="M61" s="86"/>
      <c r="N61" s="409" t="s">
        <v>59</v>
      </c>
      <c r="O61" s="85"/>
      <c r="P61" s="86"/>
      <c r="Q61" s="85" t="s">
        <v>59</v>
      </c>
      <c r="R61" s="103"/>
      <c r="S61" s="110">
        <f t="shared" si="43"/>
        <v>0.19097222222222221</v>
      </c>
      <c r="T61" s="113">
        <f t="shared" si="44"/>
        <v>4.583333333333333</v>
      </c>
      <c r="U61" s="411">
        <f t="shared" si="45"/>
        <v>0.80902777777777779</v>
      </c>
      <c r="V61" s="119">
        <f t="shared" si="46"/>
        <v>0</v>
      </c>
      <c r="W61" s="120">
        <f t="shared" si="47"/>
        <v>0.80902777777777779</v>
      </c>
      <c r="X61" s="92"/>
      <c r="Y61" s="155"/>
      <c r="Z61" s="61">
        <f>SUM(($J$54+C61)+($L$54-E60))</f>
        <v>0.36458333333333337</v>
      </c>
      <c r="AB61" s="27"/>
    </row>
    <row r="62" spans="1:28" x14ac:dyDescent="0.2">
      <c r="A62" s="2"/>
      <c r="B62" s="241" t="s">
        <v>63</v>
      </c>
      <c r="C62" s="74">
        <v>0.4513888888888889</v>
      </c>
      <c r="D62" s="67" t="s">
        <v>59</v>
      </c>
      <c r="E62" s="75">
        <v>0.92708333333333337</v>
      </c>
      <c r="F62" s="68">
        <f t="shared" si="42"/>
        <v>0.47569444444444448</v>
      </c>
      <c r="G62" s="67"/>
      <c r="H62" s="67" t="s">
        <v>59</v>
      </c>
      <c r="I62" s="69"/>
      <c r="J62" s="70"/>
      <c r="K62" s="70" t="s">
        <v>59</v>
      </c>
      <c r="L62" s="72"/>
      <c r="M62" s="71"/>
      <c r="N62" s="70" t="s">
        <v>59</v>
      </c>
      <c r="O62" s="70"/>
      <c r="P62" s="71"/>
      <c r="Q62" s="70" t="s">
        <v>59</v>
      </c>
      <c r="R62" s="104"/>
      <c r="S62" s="111">
        <f t="shared" si="43"/>
        <v>0.47569444444444448</v>
      </c>
      <c r="T62" s="112">
        <f t="shared" si="44"/>
        <v>11.416666666666668</v>
      </c>
      <c r="U62" s="88">
        <f t="shared" si="45"/>
        <v>0.52430555555555558</v>
      </c>
      <c r="V62" s="121">
        <f t="shared" si="46"/>
        <v>0</v>
      </c>
      <c r="W62" s="122">
        <f t="shared" si="47"/>
        <v>0.52430555555555558</v>
      </c>
      <c r="X62" s="92"/>
      <c r="Y62" s="155"/>
      <c r="Z62" s="62">
        <f>SUM(($J$54+C62)+($L$54-E53))</f>
        <v>1.4513888888888888</v>
      </c>
      <c r="AB62" s="27"/>
    </row>
    <row r="63" spans="1:28" x14ac:dyDescent="0.2">
      <c r="A63" s="2"/>
      <c r="B63" s="143" t="s">
        <v>64</v>
      </c>
      <c r="C63" s="39">
        <v>0.31597222222222221</v>
      </c>
      <c r="D63" s="152" t="s">
        <v>59</v>
      </c>
      <c r="E63" s="155">
        <v>0.86111111111111116</v>
      </c>
      <c r="F63" s="40">
        <f t="shared" si="42"/>
        <v>0.54513888888888895</v>
      </c>
      <c r="G63" s="152"/>
      <c r="H63" s="152" t="s">
        <v>59</v>
      </c>
      <c r="I63" s="153"/>
      <c r="J63" s="154"/>
      <c r="K63" s="154" t="s">
        <v>59</v>
      </c>
      <c r="L63" s="91"/>
      <c r="M63" s="24"/>
      <c r="N63" s="154" t="s">
        <v>59</v>
      </c>
      <c r="O63" s="154"/>
      <c r="P63" s="24"/>
      <c r="Q63" s="154" t="s">
        <v>59</v>
      </c>
      <c r="R63" s="94"/>
      <c r="S63" s="108">
        <f t="shared" si="43"/>
        <v>0.54513888888888895</v>
      </c>
      <c r="T63" s="109">
        <f t="shared" si="44"/>
        <v>13.083333333333336</v>
      </c>
      <c r="U63" s="78">
        <f t="shared" si="45"/>
        <v>0.45486111111111105</v>
      </c>
      <c r="V63" s="100">
        <f t="shared" si="46"/>
        <v>0</v>
      </c>
      <c r="W63" s="101">
        <f t="shared" si="47"/>
        <v>0.45486111111111105</v>
      </c>
      <c r="X63" s="92"/>
      <c r="Y63" s="155"/>
      <c r="Z63" s="26">
        <f>SUM(($J$54+C63)+($L$54-E62))</f>
        <v>0.38888888888888884</v>
      </c>
      <c r="AB63" s="27"/>
    </row>
    <row r="64" spans="1:28" ht="13.5" thickBot="1" x14ac:dyDescent="0.25">
      <c r="A64" s="2"/>
      <c r="B64" s="144" t="s">
        <v>65</v>
      </c>
      <c r="C64" s="39">
        <v>0.30902777777777779</v>
      </c>
      <c r="D64" s="152" t="s">
        <v>59</v>
      </c>
      <c r="E64" s="155">
        <v>0.86805555555555558</v>
      </c>
      <c r="F64" s="40">
        <f t="shared" si="42"/>
        <v>0.55902777777777779</v>
      </c>
      <c r="G64" s="152">
        <v>0.4375</v>
      </c>
      <c r="H64" s="152" t="s">
        <v>59</v>
      </c>
      <c r="I64" s="153">
        <v>0.47916666666666669</v>
      </c>
      <c r="J64" s="28"/>
      <c r="K64" s="28" t="s">
        <v>59</v>
      </c>
      <c r="L64" s="90"/>
      <c r="M64" s="118"/>
      <c r="N64" s="28" t="s">
        <v>59</v>
      </c>
      <c r="O64" s="28"/>
      <c r="P64" s="118"/>
      <c r="Q64" s="28" t="s">
        <v>59</v>
      </c>
      <c r="R64" s="93"/>
      <c r="S64" s="108">
        <f t="shared" si="43"/>
        <v>0.51736111111111116</v>
      </c>
      <c r="T64" s="109">
        <f t="shared" si="44"/>
        <v>12.416666666666668</v>
      </c>
      <c r="U64" s="78">
        <f t="shared" si="45"/>
        <v>0.44097222222222221</v>
      </c>
      <c r="V64" s="100">
        <f t="shared" si="46"/>
        <v>4.1666666666666685E-2</v>
      </c>
      <c r="W64" s="101">
        <f t="shared" si="47"/>
        <v>0.4826388888888889</v>
      </c>
      <c r="X64" s="92"/>
      <c r="Y64" s="3"/>
      <c r="Z64" s="32">
        <f>SUM(($J$54+C64)+($L$54-E63))</f>
        <v>0.44791666666666663</v>
      </c>
      <c r="AB64" s="27"/>
    </row>
    <row r="65" spans="1:28" ht="13.5" thickBot="1" x14ac:dyDescent="0.25">
      <c r="A65" s="2"/>
      <c r="B65" s="2"/>
      <c r="C65" s="123" t="s">
        <v>76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95">
        <f>SUM(S57:S60,S62:S64)*24</f>
        <v>80.25</v>
      </c>
      <c r="T65" s="107">
        <f>SUM(T57:T60,T62:T64)</f>
        <v>80.250000000000014</v>
      </c>
      <c r="U65" s="3"/>
      <c r="V65" s="2"/>
      <c r="W65" s="30">
        <f>SUM(W57:W60,W62:W64)*24</f>
        <v>87.75</v>
      </c>
      <c r="X65" s="31"/>
      <c r="Y65" s="31"/>
      <c r="Z65" s="33"/>
    </row>
    <row r="66" spans="1:28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U66" s="3"/>
      <c r="V66" s="2"/>
      <c r="W66" s="2"/>
      <c r="X66" s="2"/>
      <c r="Y66" s="2"/>
      <c r="Z66" s="2"/>
    </row>
    <row r="67" spans="1:28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U67" s="3"/>
      <c r="V67" s="2"/>
      <c r="W67" s="2"/>
      <c r="X67" s="2"/>
      <c r="Y67" s="2"/>
      <c r="Z67" s="2"/>
    </row>
    <row r="68" spans="1:28" ht="13.5" thickBot="1" x14ac:dyDescent="0.25">
      <c r="A68" s="2"/>
      <c r="B68" s="2"/>
      <c r="C68" s="47" t="s">
        <v>86</v>
      </c>
      <c r="D68" s="2"/>
      <c r="E68" s="2"/>
      <c r="F68" s="2"/>
      <c r="G68" s="2"/>
      <c r="H68" s="2"/>
      <c r="I68" s="2"/>
      <c r="J68" s="2"/>
      <c r="K68" s="2"/>
      <c r="L68" s="2"/>
      <c r="M68" s="1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8" ht="13.5" hidden="1" thickBot="1" x14ac:dyDescent="0.25">
      <c r="A69" s="2"/>
      <c r="B69" s="2"/>
      <c r="C69" s="2"/>
      <c r="D69" s="2"/>
      <c r="E69" s="2"/>
      <c r="F69" s="2"/>
      <c r="G69" s="2"/>
      <c r="H69" s="2"/>
      <c r="I69" s="2"/>
      <c r="J69" s="18">
        <v>0</v>
      </c>
      <c r="K69" s="2"/>
      <c r="L69" s="18">
        <v>1</v>
      </c>
      <c r="M69" s="1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8" x14ac:dyDescent="0.2">
      <c r="A70" s="2"/>
      <c r="B70" s="48"/>
      <c r="C70" s="148"/>
      <c r="D70" s="49"/>
      <c r="E70" s="19" t="s">
        <v>40</v>
      </c>
      <c r="F70" s="146"/>
      <c r="G70" s="34"/>
      <c r="H70" s="35" t="s">
        <v>41</v>
      </c>
      <c r="I70" s="146"/>
      <c r="J70" s="20"/>
      <c r="K70" s="20" t="s">
        <v>42</v>
      </c>
      <c r="L70" s="116"/>
      <c r="M70" s="117"/>
      <c r="N70" s="20" t="s">
        <v>42</v>
      </c>
      <c r="O70" s="20"/>
      <c r="P70" s="117"/>
      <c r="Q70" s="20" t="s">
        <v>43</v>
      </c>
      <c r="R70" s="20"/>
      <c r="S70" s="21" t="s">
        <v>44</v>
      </c>
      <c r="T70" s="147" t="s">
        <v>45</v>
      </c>
      <c r="U70" s="148"/>
      <c r="V70" s="19" t="s">
        <v>46</v>
      </c>
      <c r="W70" s="147"/>
      <c r="X70" s="5"/>
      <c r="Y70" s="5"/>
      <c r="Z70" s="44" t="s">
        <v>47</v>
      </c>
      <c r="AB70" s="42" t="s">
        <v>33</v>
      </c>
    </row>
    <row r="71" spans="1:28" ht="13.5" thickBot="1" x14ac:dyDescent="0.25">
      <c r="A71" s="2"/>
      <c r="B71" s="50" t="s">
        <v>48</v>
      </c>
      <c r="C71" s="279"/>
      <c r="D71" s="51" t="s">
        <v>49</v>
      </c>
      <c r="E71" s="52"/>
      <c r="F71" s="38" t="s">
        <v>50</v>
      </c>
      <c r="G71" s="36" t="s">
        <v>51</v>
      </c>
      <c r="H71" s="36"/>
      <c r="I71" s="149" t="s">
        <v>51</v>
      </c>
      <c r="J71" s="150" t="s">
        <v>51</v>
      </c>
      <c r="K71" s="23"/>
      <c r="L71" s="23" t="s">
        <v>51</v>
      </c>
      <c r="M71" s="150" t="s">
        <v>51</v>
      </c>
      <c r="N71" s="23"/>
      <c r="O71" s="23" t="s">
        <v>51</v>
      </c>
      <c r="P71" s="150" t="s">
        <v>51</v>
      </c>
      <c r="Q71" s="23"/>
      <c r="R71" s="96" t="s">
        <v>51</v>
      </c>
      <c r="S71" s="97" t="s">
        <v>52</v>
      </c>
      <c r="T71" s="22" t="s">
        <v>53</v>
      </c>
      <c r="U71" s="22" t="s">
        <v>54</v>
      </c>
      <c r="V71" s="98" t="s">
        <v>55</v>
      </c>
      <c r="W71" s="99" t="s">
        <v>56</v>
      </c>
      <c r="X71" s="102"/>
      <c r="Y71" s="151"/>
      <c r="Z71" s="420" t="s">
        <v>57</v>
      </c>
      <c r="AB71" s="43"/>
    </row>
    <row r="72" spans="1:28" x14ac:dyDescent="0.2">
      <c r="A72" s="2"/>
      <c r="B72" s="143" t="s">
        <v>58</v>
      </c>
      <c r="C72" s="45">
        <v>0.21180555555555555</v>
      </c>
      <c r="D72" s="152" t="s">
        <v>59</v>
      </c>
      <c r="E72" s="155">
        <v>0.80902777777777779</v>
      </c>
      <c r="F72" s="40">
        <f t="shared" ref="F72:F79" si="48">(E72-C72)</f>
        <v>0.59722222222222221</v>
      </c>
      <c r="G72" s="152">
        <v>0.49305555555555558</v>
      </c>
      <c r="H72" s="152" t="s">
        <v>59</v>
      </c>
      <c r="I72" s="153">
        <v>0.64583333333333337</v>
      </c>
      <c r="J72" s="154"/>
      <c r="K72" s="154" t="s">
        <v>59</v>
      </c>
      <c r="L72" s="90"/>
      <c r="M72" s="118"/>
      <c r="N72" s="154" t="s">
        <v>59</v>
      </c>
      <c r="O72" s="154"/>
      <c r="P72" s="24"/>
      <c r="Q72" s="154" t="s">
        <v>59</v>
      </c>
      <c r="R72" s="94"/>
      <c r="S72" s="108">
        <f t="shared" ref="S72:S79" si="49">(F72-((I72-G72)))</f>
        <v>0.44444444444444442</v>
      </c>
      <c r="T72" s="109">
        <f t="shared" ref="T72:T79" si="50">(F72-((I72-G72)+(L72-J72)+(O72-M72)+(R72-P72)))*24</f>
        <v>10.666666666666666</v>
      </c>
      <c r="U72" s="78">
        <f t="shared" ref="U72:U79" si="51">(($J$54+C72)+($L$54-E72))</f>
        <v>0.40277777777777779</v>
      </c>
      <c r="V72" s="100">
        <f t="shared" ref="V72:V79" si="52">(I72-G72)</f>
        <v>0.15277777777777779</v>
      </c>
      <c r="W72" s="101">
        <f t="shared" ref="W72:W79" si="53">(V72+U72)</f>
        <v>0.55555555555555558</v>
      </c>
      <c r="X72" s="92"/>
      <c r="Y72" s="155"/>
      <c r="Z72" s="26">
        <f>SUM(($J$54+C72)+($L$54-E79))</f>
        <v>0.34375</v>
      </c>
      <c r="AB72" s="27"/>
    </row>
    <row r="73" spans="1:28" x14ac:dyDescent="0.2">
      <c r="A73" s="2"/>
      <c r="B73" s="143" t="s">
        <v>60</v>
      </c>
      <c r="C73" s="45">
        <v>0.21180555555555555</v>
      </c>
      <c r="D73" s="152" t="s">
        <v>59</v>
      </c>
      <c r="E73" s="155">
        <v>0.80902777777777779</v>
      </c>
      <c r="F73" s="40">
        <f t="shared" si="48"/>
        <v>0.59722222222222221</v>
      </c>
      <c r="G73" s="152">
        <v>0.47222222222222221</v>
      </c>
      <c r="H73" s="152" t="s">
        <v>59</v>
      </c>
      <c r="I73" s="153">
        <v>0.64583333333333337</v>
      </c>
      <c r="J73" s="28"/>
      <c r="K73" s="154" t="s">
        <v>59</v>
      </c>
      <c r="L73" s="90"/>
      <c r="M73" s="158"/>
      <c r="N73" s="154" t="s">
        <v>59</v>
      </c>
      <c r="O73" s="28"/>
      <c r="P73" s="24"/>
      <c r="Q73" s="154" t="s">
        <v>59</v>
      </c>
      <c r="R73" s="94"/>
      <c r="S73" s="108">
        <f t="shared" si="49"/>
        <v>0.42361111111111105</v>
      </c>
      <c r="T73" s="109">
        <f t="shared" si="50"/>
        <v>10.166666666666664</v>
      </c>
      <c r="U73" s="78">
        <f t="shared" si="51"/>
        <v>0.40277777777777779</v>
      </c>
      <c r="V73" s="100">
        <f t="shared" si="52"/>
        <v>0.17361111111111116</v>
      </c>
      <c r="W73" s="101">
        <f t="shared" si="53"/>
        <v>0.57638888888888895</v>
      </c>
      <c r="X73" s="92"/>
      <c r="Y73" s="155"/>
      <c r="Z73" s="26">
        <f>SUM(($J$54+C73)+($L$54-E72))</f>
        <v>0.40277777777777779</v>
      </c>
      <c r="AB73" s="27"/>
    </row>
    <row r="74" spans="1:28" x14ac:dyDescent="0.2">
      <c r="A74" s="2"/>
      <c r="B74" s="144" t="s">
        <v>61</v>
      </c>
      <c r="C74" s="126">
        <v>0.2638888888888889</v>
      </c>
      <c r="D74" s="127" t="s">
        <v>59</v>
      </c>
      <c r="E74" s="128">
        <v>0.85069444444444442</v>
      </c>
      <c r="F74" s="40">
        <f t="shared" si="48"/>
        <v>0.58680555555555558</v>
      </c>
      <c r="G74" s="152">
        <v>0.39930555555555558</v>
      </c>
      <c r="H74" s="152" t="s">
        <v>59</v>
      </c>
      <c r="I74" s="153">
        <v>0.4513888888888889</v>
      </c>
      <c r="J74" s="28"/>
      <c r="K74" s="154" t="s">
        <v>59</v>
      </c>
      <c r="L74" s="90"/>
      <c r="M74" s="118"/>
      <c r="N74" s="154" t="s">
        <v>59</v>
      </c>
      <c r="O74" s="28"/>
      <c r="P74" s="118"/>
      <c r="Q74" s="28" t="s">
        <v>59</v>
      </c>
      <c r="R74" s="94"/>
      <c r="S74" s="108">
        <f t="shared" si="49"/>
        <v>0.53472222222222232</v>
      </c>
      <c r="T74" s="109">
        <f t="shared" si="50"/>
        <v>12.833333333333336</v>
      </c>
      <c r="U74" s="78">
        <f t="shared" si="51"/>
        <v>0.41319444444444448</v>
      </c>
      <c r="V74" s="100">
        <f t="shared" si="52"/>
        <v>5.2083333333333315E-2</v>
      </c>
      <c r="W74" s="101">
        <f t="shared" si="53"/>
        <v>0.46527777777777779</v>
      </c>
      <c r="X74" s="92"/>
      <c r="Y74" s="155"/>
      <c r="Z74" s="26">
        <f>SUM(($J$54+C74)+($L$54-E73))</f>
        <v>0.4548611111111111</v>
      </c>
      <c r="AB74" s="27"/>
    </row>
    <row r="75" spans="1:28" x14ac:dyDescent="0.2">
      <c r="A75" s="2"/>
      <c r="B75" s="144" t="s">
        <v>62</v>
      </c>
      <c r="C75" s="45">
        <v>0.21180555555555555</v>
      </c>
      <c r="D75" s="152" t="s">
        <v>59</v>
      </c>
      <c r="E75" s="155">
        <v>0.92361111111111116</v>
      </c>
      <c r="F75" s="40">
        <f t="shared" si="48"/>
        <v>0.71180555555555558</v>
      </c>
      <c r="G75" s="152">
        <v>0.47222222222222221</v>
      </c>
      <c r="H75" s="152" t="s">
        <v>59</v>
      </c>
      <c r="I75" s="153">
        <v>0.64583333333333337</v>
      </c>
      <c r="J75" s="28"/>
      <c r="K75" s="154" t="s">
        <v>59</v>
      </c>
      <c r="L75" s="90"/>
      <c r="M75" s="118"/>
      <c r="N75" s="154" t="s">
        <v>59</v>
      </c>
      <c r="O75" s="28"/>
      <c r="P75" s="118"/>
      <c r="Q75" s="28" t="s">
        <v>59</v>
      </c>
      <c r="R75" s="94"/>
      <c r="S75" s="108">
        <f t="shared" si="49"/>
        <v>0.53819444444444442</v>
      </c>
      <c r="T75" s="109">
        <f t="shared" si="50"/>
        <v>12.916666666666666</v>
      </c>
      <c r="U75" s="78">
        <f t="shared" si="51"/>
        <v>0.28819444444444442</v>
      </c>
      <c r="V75" s="100">
        <f t="shared" si="52"/>
        <v>0.17361111111111116</v>
      </c>
      <c r="W75" s="101">
        <f t="shared" si="53"/>
        <v>0.46180555555555558</v>
      </c>
      <c r="X75" s="92"/>
      <c r="Y75" s="155"/>
      <c r="Z75" s="26">
        <f>SUM(($J$54+C75)+($L$54-E74))</f>
        <v>0.36111111111111116</v>
      </c>
      <c r="AB75" s="27"/>
    </row>
    <row r="76" spans="1:28" ht="13.5" thickBot="1" x14ac:dyDescent="0.25">
      <c r="A76" s="2"/>
      <c r="B76" s="242" t="s">
        <v>63</v>
      </c>
      <c r="C76" s="412">
        <v>0.21180555555555555</v>
      </c>
      <c r="D76" s="405" t="s">
        <v>59</v>
      </c>
      <c r="E76" s="406">
        <v>0.47222222222222221</v>
      </c>
      <c r="F76" s="407">
        <f t="shared" si="48"/>
        <v>0.26041666666666663</v>
      </c>
      <c r="G76" s="405"/>
      <c r="H76" s="405" t="s">
        <v>59</v>
      </c>
      <c r="I76" s="408"/>
      <c r="J76" s="85"/>
      <c r="K76" s="409" t="s">
        <v>59</v>
      </c>
      <c r="L76" s="87"/>
      <c r="M76" s="86"/>
      <c r="N76" s="409" t="s">
        <v>59</v>
      </c>
      <c r="O76" s="85"/>
      <c r="P76" s="86"/>
      <c r="Q76" s="85" t="s">
        <v>59</v>
      </c>
      <c r="R76" s="103"/>
      <c r="S76" s="110">
        <f t="shared" si="49"/>
        <v>0.26041666666666663</v>
      </c>
      <c r="T76" s="113">
        <f t="shared" si="50"/>
        <v>6.2499999999999991</v>
      </c>
      <c r="U76" s="411">
        <f t="shared" si="51"/>
        <v>0.73958333333333337</v>
      </c>
      <c r="V76" s="119">
        <f t="shared" si="52"/>
        <v>0</v>
      </c>
      <c r="W76" s="120">
        <f t="shared" si="53"/>
        <v>0.73958333333333337</v>
      </c>
      <c r="X76" s="92"/>
      <c r="Y76" s="155"/>
      <c r="Z76" s="61">
        <f>SUM(($J$54+C76)+($L$54-E75))</f>
        <v>0.28819444444444442</v>
      </c>
      <c r="AB76" s="27"/>
    </row>
    <row r="77" spans="1:28" x14ac:dyDescent="0.2">
      <c r="A77" s="2"/>
      <c r="B77" s="241" t="s">
        <v>63</v>
      </c>
      <c r="C77" s="74">
        <v>0.4513888888888889</v>
      </c>
      <c r="D77" s="67" t="s">
        <v>59</v>
      </c>
      <c r="E77" s="75">
        <v>0.92708333333333337</v>
      </c>
      <c r="F77" s="68">
        <f t="shared" si="48"/>
        <v>0.47569444444444448</v>
      </c>
      <c r="G77" s="67"/>
      <c r="H77" s="67" t="s">
        <v>59</v>
      </c>
      <c r="I77" s="69"/>
      <c r="J77" s="70"/>
      <c r="K77" s="70" t="s">
        <v>59</v>
      </c>
      <c r="L77" s="72"/>
      <c r="M77" s="71"/>
      <c r="N77" s="70" t="s">
        <v>59</v>
      </c>
      <c r="O77" s="70"/>
      <c r="P77" s="71"/>
      <c r="Q77" s="70" t="s">
        <v>59</v>
      </c>
      <c r="R77" s="104"/>
      <c r="S77" s="111">
        <f t="shared" si="49"/>
        <v>0.47569444444444448</v>
      </c>
      <c r="T77" s="112">
        <f t="shared" si="50"/>
        <v>11.416666666666668</v>
      </c>
      <c r="U77" s="88">
        <f t="shared" si="51"/>
        <v>0.52430555555555558</v>
      </c>
      <c r="V77" s="121">
        <f t="shared" si="52"/>
        <v>0</v>
      </c>
      <c r="W77" s="122">
        <f t="shared" si="53"/>
        <v>0.52430555555555558</v>
      </c>
      <c r="X77" s="92"/>
      <c r="Y77" s="155"/>
      <c r="Z77" s="62">
        <f>SUM(($J$54+C77)+($L$54-E68))</f>
        <v>1.4513888888888888</v>
      </c>
      <c r="AB77" s="27"/>
    </row>
    <row r="78" spans="1:28" x14ac:dyDescent="0.2">
      <c r="A78" s="2"/>
      <c r="B78" s="143" t="s">
        <v>64</v>
      </c>
      <c r="C78" s="39">
        <v>0.31597222222222221</v>
      </c>
      <c r="D78" s="152" t="s">
        <v>59</v>
      </c>
      <c r="E78" s="155">
        <v>0.86111111111111116</v>
      </c>
      <c r="F78" s="40">
        <f t="shared" si="48"/>
        <v>0.54513888888888895</v>
      </c>
      <c r="G78" s="152"/>
      <c r="H78" s="152" t="s">
        <v>59</v>
      </c>
      <c r="I78" s="153"/>
      <c r="J78" s="154"/>
      <c r="K78" s="154" t="s">
        <v>59</v>
      </c>
      <c r="L78" s="91"/>
      <c r="M78" s="24"/>
      <c r="N78" s="154" t="s">
        <v>59</v>
      </c>
      <c r="O78" s="154"/>
      <c r="P78" s="24"/>
      <c r="Q78" s="154" t="s">
        <v>59</v>
      </c>
      <c r="R78" s="94"/>
      <c r="S78" s="108">
        <f t="shared" si="49"/>
        <v>0.54513888888888895</v>
      </c>
      <c r="T78" s="109">
        <f t="shared" si="50"/>
        <v>13.083333333333336</v>
      </c>
      <c r="U78" s="78">
        <f t="shared" si="51"/>
        <v>0.45486111111111105</v>
      </c>
      <c r="V78" s="100">
        <f t="shared" si="52"/>
        <v>0</v>
      </c>
      <c r="W78" s="101">
        <f t="shared" si="53"/>
        <v>0.45486111111111105</v>
      </c>
      <c r="X78" s="92"/>
      <c r="Y78" s="155"/>
      <c r="Z78" s="26">
        <f>SUM(($J$54+C78)+($L$54-E77))</f>
        <v>0.38888888888888884</v>
      </c>
      <c r="AB78" s="27"/>
    </row>
    <row r="79" spans="1:28" ht="13.5" thickBot="1" x14ac:dyDescent="0.25">
      <c r="A79" s="2"/>
      <c r="B79" s="144" t="s">
        <v>65</v>
      </c>
      <c r="C79" s="39">
        <v>0.30902777777777779</v>
      </c>
      <c r="D79" s="152" t="s">
        <v>59</v>
      </c>
      <c r="E79" s="155">
        <v>0.86805555555555558</v>
      </c>
      <c r="F79" s="40">
        <f t="shared" si="48"/>
        <v>0.55902777777777779</v>
      </c>
      <c r="G79" s="152">
        <v>0.4375</v>
      </c>
      <c r="H79" s="152" t="s">
        <v>59</v>
      </c>
      <c r="I79" s="153">
        <v>0.47916666666666669</v>
      </c>
      <c r="J79" s="28"/>
      <c r="K79" s="28" t="s">
        <v>59</v>
      </c>
      <c r="L79" s="90"/>
      <c r="M79" s="118"/>
      <c r="N79" s="28" t="s">
        <v>59</v>
      </c>
      <c r="O79" s="28"/>
      <c r="P79" s="118"/>
      <c r="Q79" s="28" t="s">
        <v>59</v>
      </c>
      <c r="R79" s="93"/>
      <c r="S79" s="108">
        <f t="shared" si="49"/>
        <v>0.51736111111111116</v>
      </c>
      <c r="T79" s="109">
        <f t="shared" si="50"/>
        <v>12.416666666666668</v>
      </c>
      <c r="U79" s="78">
        <f t="shared" si="51"/>
        <v>0.44097222222222221</v>
      </c>
      <c r="V79" s="100">
        <f t="shared" si="52"/>
        <v>4.1666666666666685E-2</v>
      </c>
      <c r="W79" s="101">
        <f t="shared" si="53"/>
        <v>0.4826388888888889</v>
      </c>
      <c r="X79" s="92"/>
      <c r="Y79" s="3"/>
      <c r="Z79" s="32">
        <f>SUM(($J$54+C79)+($L$54-E78))</f>
        <v>0.44791666666666663</v>
      </c>
      <c r="AB79" s="27"/>
    </row>
    <row r="80" spans="1:28" ht="13.5" thickBot="1" x14ac:dyDescent="0.25">
      <c r="A80" s="2"/>
      <c r="B80" s="2"/>
      <c r="C80" s="123" t="s">
        <v>83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95">
        <f>SUM(S72:S75,S77:S79)*24</f>
        <v>83.5</v>
      </c>
      <c r="T80" s="107">
        <f>SUM(T72:T75,T77:T79)</f>
        <v>83.500000000000014</v>
      </c>
      <c r="U80" s="3"/>
      <c r="V80" s="2"/>
      <c r="W80" s="30">
        <f>SUM(W72:W75,W77:W79)*24</f>
        <v>84.5</v>
      </c>
      <c r="X80" s="31"/>
      <c r="Y80" s="31"/>
      <c r="Z80" s="33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U81" s="3"/>
      <c r="V81" s="2"/>
      <c r="W81" s="2"/>
      <c r="X81" s="2"/>
      <c r="Y81" s="2"/>
      <c r="Z81" s="2"/>
    </row>
  </sheetData>
  <phoneticPr fontId="11" type="noConversion"/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2" manualBreakCount="2">
    <brk id="31" max="27" man="1"/>
    <brk id="52" max="27" man="1"/>
  </rowBreaks>
  <ignoredErrors>
    <ignoredError sqref="Z5 T5" numberStoredAsText="1"/>
    <ignoredError sqref="Z21 Z62 Z77 Z42 Z28 Z4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A4B6-968F-4A55-8B9C-DFC7AE5912FA}">
  <sheetPr>
    <pageSetUpPr fitToPage="1"/>
  </sheetPr>
  <dimension ref="A1:AB32"/>
  <sheetViews>
    <sheetView topLeftCell="A6"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87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88</v>
      </c>
      <c r="P5" s="3"/>
      <c r="Q5" s="2"/>
      <c r="R5" s="63" t="s">
        <v>25</v>
      </c>
      <c r="S5" s="64"/>
      <c r="T5" s="76" t="s">
        <v>89</v>
      </c>
      <c r="U5" s="2"/>
      <c r="V5" s="63" t="s">
        <v>27</v>
      </c>
      <c r="W5" s="64"/>
      <c r="X5" s="65"/>
      <c r="Y5" s="60"/>
      <c r="Z5" s="76" t="s">
        <v>90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91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ht="13.5" thickBot="1" x14ac:dyDescent="0.25">
      <c r="A16" s="2"/>
      <c r="B16" s="442" t="s">
        <v>58</v>
      </c>
      <c r="C16" s="431">
        <v>0.25694444444444442</v>
      </c>
      <c r="D16" s="422" t="s">
        <v>59</v>
      </c>
      <c r="E16" s="423">
        <v>0.65972222222222221</v>
      </c>
      <c r="F16" s="424">
        <f t="shared" ref="F16" si="0">(E16-C16)</f>
        <v>0.40277777777777779</v>
      </c>
      <c r="G16" s="422"/>
      <c r="H16" s="422" t="s">
        <v>59</v>
      </c>
      <c r="I16" s="425"/>
      <c r="J16" s="426"/>
      <c r="K16" s="426" t="s">
        <v>59</v>
      </c>
      <c r="L16" s="87"/>
      <c r="M16" s="86">
        <v>0.52083333333333337</v>
      </c>
      <c r="N16" s="426" t="s">
        <v>59</v>
      </c>
      <c r="O16" s="426">
        <v>0.58333333333333337</v>
      </c>
      <c r="P16" s="428"/>
      <c r="Q16" s="426" t="s">
        <v>59</v>
      </c>
      <c r="R16" s="103"/>
      <c r="S16" s="110">
        <f t="shared" ref="S16" si="1">(F16-((I16-G16)))</f>
        <v>0.40277777777777779</v>
      </c>
      <c r="T16" s="113">
        <f t="shared" ref="T16" si="2">(F16-((I16-G16)+(L16-J16)+(O16-M16)+(R16-P16)))*24</f>
        <v>8.1666666666666679</v>
      </c>
      <c r="U16" s="427">
        <f t="shared" ref="U16" si="3">(($J$13+C16)+($L$13-E16))</f>
        <v>0.59722222222222221</v>
      </c>
      <c r="V16" s="119">
        <f t="shared" ref="V16" si="4">(I16-G16)</f>
        <v>0</v>
      </c>
      <c r="W16" s="120">
        <f t="shared" ref="W16" si="5">(V16+U16)</f>
        <v>0.59722222222222221</v>
      </c>
      <c r="X16" s="92"/>
      <c r="Y16" s="155"/>
      <c r="Z16" s="61">
        <f>SUM(($J$13+C16)+($L$13-E23))</f>
        <v>0.39236111111111105</v>
      </c>
      <c r="AB16" s="27"/>
    </row>
    <row r="17" spans="1:28" x14ac:dyDescent="0.2">
      <c r="A17" s="2"/>
      <c r="B17" s="238" t="s">
        <v>58</v>
      </c>
      <c r="C17" s="220">
        <v>0.64236111111111116</v>
      </c>
      <c r="D17" s="188" t="s">
        <v>59</v>
      </c>
      <c r="E17" s="189">
        <v>0.82638888888888884</v>
      </c>
      <c r="F17" s="190">
        <f t="shared" ref="F17" si="6">(E17-C17)</f>
        <v>0.18402777777777768</v>
      </c>
      <c r="G17" s="188"/>
      <c r="H17" s="188" t="s">
        <v>59</v>
      </c>
      <c r="I17" s="191"/>
      <c r="J17" s="192"/>
      <c r="K17" s="192" t="s">
        <v>59</v>
      </c>
      <c r="L17" s="193"/>
      <c r="M17" s="194"/>
      <c r="N17" s="192" t="s">
        <v>59</v>
      </c>
      <c r="O17" s="192"/>
      <c r="P17" s="194"/>
      <c r="Q17" s="192" t="s">
        <v>59</v>
      </c>
      <c r="R17" s="104"/>
      <c r="S17" s="111">
        <f t="shared" ref="S17:S23" si="7">(F17-((I17-G17)))</f>
        <v>0.18402777777777768</v>
      </c>
      <c r="T17" s="112">
        <f t="shared" ref="T17:T23" si="8">(F17-((I17-G17)+(L17-J17)+(O17-M17)+(R17-P17)))*24</f>
        <v>4.4166666666666643</v>
      </c>
      <c r="U17" s="88">
        <f t="shared" ref="U17:U23" si="9">(($J$13+C17)+($L$13-E17))</f>
        <v>0.81597222222222232</v>
      </c>
      <c r="V17" s="121">
        <f t="shared" ref="V17:V23" si="10">(I17-G17)</f>
        <v>0</v>
      </c>
      <c r="W17" s="122">
        <f t="shared" ref="W17:W23" si="11">(V17+U17)</f>
        <v>0.81597222222222232</v>
      </c>
      <c r="X17" s="92"/>
      <c r="Y17" s="155"/>
      <c r="Z17" s="62">
        <f>SUM(($J$13+C17)+($L$13-E12))</f>
        <v>1.6423611111111112</v>
      </c>
      <c r="AB17" s="27"/>
    </row>
    <row r="18" spans="1:28" x14ac:dyDescent="0.2">
      <c r="A18" s="2"/>
      <c r="B18" s="239" t="s">
        <v>60</v>
      </c>
      <c r="C18" s="159">
        <v>0.25694444444444442</v>
      </c>
      <c r="D18" s="54" t="s">
        <v>59</v>
      </c>
      <c r="E18" s="82">
        <v>0.90972222222222221</v>
      </c>
      <c r="F18" s="55">
        <f t="shared" ref="F18:F23" si="12">(E18-C18)</f>
        <v>0.65277777777777779</v>
      </c>
      <c r="G18" s="54">
        <v>0.61805555555555558</v>
      </c>
      <c r="H18" s="54" t="s">
        <v>59</v>
      </c>
      <c r="I18" s="56">
        <v>0.6875</v>
      </c>
      <c r="J18" s="57"/>
      <c r="K18" s="57" t="s">
        <v>59</v>
      </c>
      <c r="L18" s="59"/>
      <c r="M18" s="58"/>
      <c r="N18" s="57" t="s">
        <v>59</v>
      </c>
      <c r="O18" s="57"/>
      <c r="P18" s="58"/>
      <c r="Q18" s="57" t="s">
        <v>59</v>
      </c>
      <c r="R18" s="94"/>
      <c r="S18" s="108">
        <f>(F18-((I18-G18)))</f>
        <v>0.58333333333333337</v>
      </c>
      <c r="T18" s="109">
        <f t="shared" si="8"/>
        <v>14</v>
      </c>
      <c r="U18" s="78">
        <f t="shared" si="9"/>
        <v>0.34722222222222221</v>
      </c>
      <c r="V18" s="100">
        <f t="shared" si="10"/>
        <v>6.944444444444442E-2</v>
      </c>
      <c r="W18" s="101">
        <f t="shared" si="11"/>
        <v>0.41666666666666663</v>
      </c>
      <c r="X18" s="92"/>
      <c r="Y18" s="155"/>
      <c r="Z18" s="26">
        <f t="shared" ref="Z18:Z23" si="13">SUM(($J$13+C18)+($L$13-E17))</f>
        <v>0.43055555555555558</v>
      </c>
      <c r="AB18" s="27"/>
    </row>
    <row r="19" spans="1:28" x14ac:dyDescent="0.2">
      <c r="A19" s="2"/>
      <c r="B19" s="143" t="s">
        <v>61</v>
      </c>
      <c r="C19" s="159">
        <v>0.25694444444444442</v>
      </c>
      <c r="D19" s="54" t="s">
        <v>59</v>
      </c>
      <c r="E19" s="82">
        <v>0.82638888888888884</v>
      </c>
      <c r="F19" s="55">
        <f t="shared" ref="F19:F21" si="14">(E19-C19)</f>
        <v>0.56944444444444442</v>
      </c>
      <c r="G19" s="54"/>
      <c r="H19" s="54" t="s">
        <v>59</v>
      </c>
      <c r="I19" s="56"/>
      <c r="J19" s="57"/>
      <c r="K19" s="57" t="s">
        <v>59</v>
      </c>
      <c r="L19" s="59"/>
      <c r="M19" s="58"/>
      <c r="N19" s="57" t="s">
        <v>59</v>
      </c>
      <c r="O19" s="57"/>
      <c r="P19" s="24"/>
      <c r="Q19" s="154" t="s">
        <v>59</v>
      </c>
      <c r="R19" s="94"/>
      <c r="S19" s="108">
        <f t="shared" si="7"/>
        <v>0.56944444444444442</v>
      </c>
      <c r="T19" s="109">
        <f t="shared" si="8"/>
        <v>13.666666666666666</v>
      </c>
      <c r="U19" s="78">
        <f t="shared" si="9"/>
        <v>0.43055555555555558</v>
      </c>
      <c r="V19" s="100">
        <f t="shared" si="10"/>
        <v>0</v>
      </c>
      <c r="W19" s="101">
        <f t="shared" si="11"/>
        <v>0.43055555555555558</v>
      </c>
      <c r="X19" s="92"/>
      <c r="Y19" s="155"/>
      <c r="Z19" s="26">
        <f t="shared" si="13"/>
        <v>0.34722222222222221</v>
      </c>
      <c r="AB19" s="27"/>
    </row>
    <row r="20" spans="1:28" x14ac:dyDescent="0.2">
      <c r="A20" s="2"/>
      <c r="B20" s="185" t="s">
        <v>62</v>
      </c>
      <c r="C20" s="159">
        <v>0.25694444444444442</v>
      </c>
      <c r="D20" s="54" t="s">
        <v>59</v>
      </c>
      <c r="E20" s="82">
        <v>0.82638888888888884</v>
      </c>
      <c r="F20" s="55">
        <f t="shared" si="14"/>
        <v>0.56944444444444442</v>
      </c>
      <c r="G20" s="54"/>
      <c r="H20" s="54" t="s">
        <v>59</v>
      </c>
      <c r="I20" s="56"/>
      <c r="J20" s="57"/>
      <c r="K20" s="57" t="s">
        <v>59</v>
      </c>
      <c r="L20" s="59"/>
      <c r="M20" s="58">
        <v>0.52083333333333337</v>
      </c>
      <c r="N20" s="57" t="s">
        <v>59</v>
      </c>
      <c r="O20" s="57">
        <v>0.58333333333333337</v>
      </c>
      <c r="P20" s="133"/>
      <c r="Q20" s="161" t="s">
        <v>59</v>
      </c>
      <c r="R20" s="94"/>
      <c r="S20" s="108">
        <f t="shared" si="7"/>
        <v>0.56944444444444442</v>
      </c>
      <c r="T20" s="109">
        <f t="shared" si="8"/>
        <v>12.166666666666666</v>
      </c>
      <c r="U20" s="78">
        <f t="shared" si="9"/>
        <v>0.43055555555555558</v>
      </c>
      <c r="V20" s="100">
        <f t="shared" si="10"/>
        <v>0</v>
      </c>
      <c r="W20" s="101">
        <f t="shared" si="11"/>
        <v>0.43055555555555558</v>
      </c>
      <c r="X20" s="92"/>
      <c r="Y20" s="155"/>
      <c r="Z20" s="26">
        <f t="shared" si="13"/>
        <v>0.43055555555555558</v>
      </c>
      <c r="AB20" s="27"/>
    </row>
    <row r="21" spans="1:28" x14ac:dyDescent="0.2">
      <c r="A21" s="2"/>
      <c r="B21" s="182" t="s">
        <v>63</v>
      </c>
      <c r="C21" s="81">
        <v>0.25694444444444442</v>
      </c>
      <c r="D21" s="54" t="s">
        <v>59</v>
      </c>
      <c r="E21" s="82">
        <v>0.86111111111111116</v>
      </c>
      <c r="F21" s="55">
        <f t="shared" si="14"/>
        <v>0.60416666666666674</v>
      </c>
      <c r="G21" s="54">
        <v>0.52083333333333337</v>
      </c>
      <c r="H21" s="54" t="s">
        <v>59</v>
      </c>
      <c r="I21" s="56">
        <v>0.58333333333333337</v>
      </c>
      <c r="J21" s="57"/>
      <c r="K21" s="57" t="s">
        <v>59</v>
      </c>
      <c r="L21" s="59"/>
      <c r="M21" s="58"/>
      <c r="N21" s="57" t="s">
        <v>59</v>
      </c>
      <c r="O21" s="57"/>
      <c r="P21" s="169"/>
      <c r="Q21" s="167" t="s">
        <v>59</v>
      </c>
      <c r="R21" s="94"/>
      <c r="S21" s="108">
        <f t="shared" si="7"/>
        <v>0.54166666666666674</v>
      </c>
      <c r="T21" s="109">
        <f t="shared" si="8"/>
        <v>13.000000000000002</v>
      </c>
      <c r="U21" s="78">
        <f t="shared" si="9"/>
        <v>0.39583333333333326</v>
      </c>
      <c r="V21" s="100">
        <f t="shared" si="10"/>
        <v>6.25E-2</v>
      </c>
      <c r="W21" s="101">
        <f t="shared" si="11"/>
        <v>0.45833333333333326</v>
      </c>
      <c r="X21" s="92"/>
      <c r="Y21" s="155"/>
      <c r="Z21" s="26">
        <f t="shared" si="13"/>
        <v>0.43055555555555558</v>
      </c>
      <c r="AB21" s="27"/>
    </row>
    <row r="22" spans="1:28" x14ac:dyDescent="0.2">
      <c r="A22" s="2"/>
      <c r="B22" s="137" t="s">
        <v>64</v>
      </c>
      <c r="C22" s="159">
        <v>0.32291666666666669</v>
      </c>
      <c r="D22" s="54" t="s">
        <v>59</v>
      </c>
      <c r="E22" s="82">
        <v>0.86458333333333337</v>
      </c>
      <c r="F22" s="55">
        <f t="shared" si="12"/>
        <v>0.54166666666666674</v>
      </c>
      <c r="G22" s="54">
        <v>0.49305555555555558</v>
      </c>
      <c r="H22" s="54" t="s">
        <v>59</v>
      </c>
      <c r="I22" s="56">
        <v>0.54166666666666663</v>
      </c>
      <c r="J22" s="57"/>
      <c r="K22" s="57" t="s">
        <v>59</v>
      </c>
      <c r="L22" s="59"/>
      <c r="M22" s="58">
        <v>0.54166666666666663</v>
      </c>
      <c r="N22" s="57" t="s">
        <v>59</v>
      </c>
      <c r="O22" s="57">
        <v>0.58333333333333337</v>
      </c>
      <c r="P22" s="58"/>
      <c r="Q22" s="57" t="s">
        <v>59</v>
      </c>
      <c r="R22" s="94"/>
      <c r="S22" s="108">
        <f t="shared" si="7"/>
        <v>0.49305555555555569</v>
      </c>
      <c r="T22" s="109">
        <f t="shared" si="8"/>
        <v>10.833333333333336</v>
      </c>
      <c r="U22" s="78">
        <f t="shared" si="9"/>
        <v>0.45833333333333331</v>
      </c>
      <c r="V22" s="100">
        <f t="shared" si="10"/>
        <v>4.8611111111111049E-2</v>
      </c>
      <c r="W22" s="101">
        <f t="shared" si="11"/>
        <v>0.50694444444444442</v>
      </c>
      <c r="X22" s="92"/>
      <c r="Y22" s="155"/>
      <c r="Z22" s="26">
        <f t="shared" si="13"/>
        <v>0.46180555555555552</v>
      </c>
      <c r="AB22" s="27"/>
    </row>
    <row r="23" spans="1:28" ht="13.5" thickBot="1" x14ac:dyDescent="0.25">
      <c r="A23" s="2"/>
      <c r="B23" s="29" t="s">
        <v>65</v>
      </c>
      <c r="C23" s="159">
        <v>0.32291666666666669</v>
      </c>
      <c r="D23" s="54" t="s">
        <v>59</v>
      </c>
      <c r="E23" s="82">
        <v>0.86458333333333337</v>
      </c>
      <c r="F23" s="40">
        <f t="shared" si="12"/>
        <v>0.54166666666666674</v>
      </c>
      <c r="G23" s="152">
        <v>0.49305555555555558</v>
      </c>
      <c r="H23" s="152" t="s">
        <v>59</v>
      </c>
      <c r="I23" s="153">
        <v>0.54166666666666663</v>
      </c>
      <c r="J23" s="28"/>
      <c r="K23" s="28" t="s">
        <v>59</v>
      </c>
      <c r="L23" s="90"/>
      <c r="M23" s="118">
        <v>0.54166666666666663</v>
      </c>
      <c r="N23" s="28" t="s">
        <v>59</v>
      </c>
      <c r="O23" s="28">
        <v>0.58333333333333337</v>
      </c>
      <c r="P23" s="118"/>
      <c r="Q23" s="28" t="s">
        <v>59</v>
      </c>
      <c r="R23" s="93"/>
      <c r="S23" s="108">
        <f t="shared" si="7"/>
        <v>0.49305555555555569</v>
      </c>
      <c r="T23" s="109">
        <f t="shared" si="8"/>
        <v>10.833333333333336</v>
      </c>
      <c r="U23" s="78">
        <f t="shared" si="9"/>
        <v>0.45833333333333331</v>
      </c>
      <c r="V23" s="100">
        <f t="shared" si="10"/>
        <v>4.8611111111111049E-2</v>
      </c>
      <c r="W23" s="101">
        <f t="shared" si="11"/>
        <v>0.50694444444444442</v>
      </c>
      <c r="X23" s="92"/>
      <c r="Y23" s="3"/>
      <c r="Z23" s="32">
        <f t="shared" si="13"/>
        <v>0.45833333333333331</v>
      </c>
      <c r="AB23" s="27"/>
    </row>
    <row r="24" spans="1:28" ht="13.5" thickBot="1" x14ac:dyDescent="0.25">
      <c r="A24" s="2"/>
      <c r="B24" s="123"/>
      <c r="C24" s="123" t="s">
        <v>92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SUM(S16,S18:S23)*24</f>
        <v>87.666666666666686</v>
      </c>
      <c r="T24" s="107">
        <f>SUM(T16,T18:T23)</f>
        <v>82.666666666666686</v>
      </c>
      <c r="U24" s="3"/>
      <c r="V24" s="2"/>
      <c r="W24" s="30">
        <f>SUM(W16,W18:W23)*24</f>
        <v>80.333333333333343</v>
      </c>
      <c r="X24" s="31"/>
      <c r="Y24" s="31"/>
      <c r="Z24" s="33"/>
    </row>
    <row r="25" spans="1:28" x14ac:dyDescent="0.2">
      <c r="B25" s="123"/>
      <c r="C25" s="123"/>
    </row>
    <row r="26" spans="1:28" x14ac:dyDescent="0.2">
      <c r="B26" s="271"/>
      <c r="C26" s="271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180" t="s">
        <v>77</v>
      </c>
      <c r="C27" s="159">
        <v>0.43055555555555558</v>
      </c>
      <c r="D27" s="54" t="s">
        <v>59</v>
      </c>
      <c r="E27" s="82">
        <v>0.86458333333333337</v>
      </c>
      <c r="F27" s="55">
        <f t="shared" ref="F27" si="15">(E27-C27)</f>
        <v>0.43402777777777779</v>
      </c>
      <c r="G27" s="54"/>
      <c r="H27" s="54" t="s">
        <v>59</v>
      </c>
      <c r="I27" s="56"/>
      <c r="J27" s="57"/>
      <c r="K27" s="57" t="s">
        <v>59</v>
      </c>
      <c r="L27" s="59"/>
      <c r="M27" s="58">
        <v>0.4826388888888889</v>
      </c>
      <c r="N27" s="57" t="s">
        <v>59</v>
      </c>
      <c r="O27" s="57">
        <v>0.57291666666666663</v>
      </c>
      <c r="P27" s="58"/>
      <c r="Q27" s="57" t="s">
        <v>59</v>
      </c>
      <c r="R27" s="94"/>
      <c r="S27" s="108">
        <f t="shared" ref="S27" si="16">(F27-((I27-G27)))</f>
        <v>0.43402777777777779</v>
      </c>
      <c r="T27" s="115">
        <f t="shared" ref="T27" si="17">(F27-((I27-G27)+(L27-J27)+(O27-M27)+(R27-P27)))*24</f>
        <v>8.2500000000000018</v>
      </c>
      <c r="U27" s="83">
        <f t="shared" ref="U27" si="18">(($J$13+C27)+($L$13-E27))</f>
        <v>0.56597222222222221</v>
      </c>
      <c r="V27" s="100">
        <f t="shared" ref="V27" si="19">(I27-G27)</f>
        <v>0</v>
      </c>
      <c r="W27" s="101">
        <f t="shared" ref="W27" si="20">(V27+U27)</f>
        <v>0.56597222222222221</v>
      </c>
      <c r="X27" s="92"/>
      <c r="Y27" s="155"/>
      <c r="Z27" s="26">
        <f>SUM(($J$13+C27)+($L$13-E26))</f>
        <v>1.4305555555555556</v>
      </c>
      <c r="AB27" s="27"/>
    </row>
    <row r="28" spans="1:28" x14ac:dyDescent="0.2">
      <c r="A28" s="2"/>
      <c r="B28" s="180" t="s">
        <v>78</v>
      </c>
      <c r="C28" s="159">
        <v>0.32291666666666669</v>
      </c>
      <c r="D28" s="54" t="s">
        <v>59</v>
      </c>
      <c r="E28" s="82">
        <v>0.5625</v>
      </c>
      <c r="F28" s="55">
        <f t="shared" ref="F28:F31" si="21">(E28-C28)</f>
        <v>0.23958333333333331</v>
      </c>
      <c r="G28" s="54"/>
      <c r="H28" s="54" t="s">
        <v>59</v>
      </c>
      <c r="I28" s="56"/>
      <c r="J28" s="57"/>
      <c r="K28" s="57" t="s">
        <v>59</v>
      </c>
      <c r="L28" s="59"/>
      <c r="M28" s="58"/>
      <c r="N28" s="57" t="s">
        <v>59</v>
      </c>
      <c r="O28" s="57"/>
      <c r="P28" s="58"/>
      <c r="Q28" s="57" t="s">
        <v>59</v>
      </c>
      <c r="R28" s="94"/>
      <c r="S28" s="108">
        <f t="shared" ref="S28:S31" si="22">(F28-((I28-G28)))</f>
        <v>0.23958333333333331</v>
      </c>
      <c r="T28" s="115">
        <f t="shared" ref="T28:T31" si="23">(F28-((I28-G28)+(L28-J28)+(O28-M28)+(R28-P28)))*24</f>
        <v>5.75</v>
      </c>
      <c r="U28" s="83">
        <f t="shared" ref="U28:U31" si="24">(($J$13+C28)+($L$13-E28))</f>
        <v>0.76041666666666674</v>
      </c>
      <c r="V28" s="100">
        <f t="shared" ref="V28:V31" si="25">(I28-G28)</f>
        <v>0</v>
      </c>
      <c r="W28" s="101">
        <f t="shared" ref="W28:W31" si="26">(V28+U28)</f>
        <v>0.76041666666666674</v>
      </c>
      <c r="X28" s="92"/>
      <c r="Y28" s="155"/>
      <c r="Z28" s="26">
        <f>SUM(($J$13+C28)+($L$13-E22))</f>
        <v>0.45833333333333331</v>
      </c>
      <c r="AB28" s="27"/>
    </row>
    <row r="29" spans="1:28" x14ac:dyDescent="0.2">
      <c r="A29" s="2"/>
      <c r="B29" s="204" t="s">
        <v>79</v>
      </c>
      <c r="C29" s="159">
        <v>0.39930555555555558</v>
      </c>
      <c r="D29" s="54" t="s">
        <v>59</v>
      </c>
      <c r="E29" s="82">
        <v>0.77430555555555558</v>
      </c>
      <c r="F29" s="55">
        <f t="shared" si="21"/>
        <v>0.375</v>
      </c>
      <c r="G29" s="54"/>
      <c r="H29" s="54" t="s">
        <v>59</v>
      </c>
      <c r="I29" s="56"/>
      <c r="J29" s="57"/>
      <c r="K29" s="57" t="s">
        <v>59</v>
      </c>
      <c r="L29" s="59"/>
      <c r="M29" s="58">
        <v>0.49305555555555558</v>
      </c>
      <c r="N29" s="57" t="s">
        <v>59</v>
      </c>
      <c r="O29" s="57">
        <v>0.58333333333333337</v>
      </c>
      <c r="P29" s="24"/>
      <c r="Q29" s="154" t="s">
        <v>59</v>
      </c>
      <c r="R29" s="94"/>
      <c r="S29" s="108">
        <f t="shared" si="22"/>
        <v>0.375</v>
      </c>
      <c r="T29" s="109">
        <f t="shared" si="23"/>
        <v>6.833333333333333</v>
      </c>
      <c r="U29" s="78">
        <f t="shared" si="24"/>
        <v>0.625</v>
      </c>
      <c r="V29" s="100">
        <f t="shared" si="25"/>
        <v>0</v>
      </c>
      <c r="W29" s="101">
        <f t="shared" si="26"/>
        <v>0.625</v>
      </c>
      <c r="X29" s="92"/>
      <c r="Y29" s="155"/>
      <c r="Z29" s="26">
        <f>SUM(($J$13+C29)+($L$13-E28))</f>
        <v>0.83680555555555558</v>
      </c>
      <c r="AB29" s="27"/>
    </row>
    <row r="30" spans="1:28" x14ac:dyDescent="0.2">
      <c r="A30" s="2"/>
      <c r="B30" s="243" t="s">
        <v>93</v>
      </c>
      <c r="C30" s="159">
        <v>0.32291666666666669</v>
      </c>
      <c r="D30" s="54" t="s">
        <v>59</v>
      </c>
      <c r="E30" s="82">
        <v>0.8125</v>
      </c>
      <c r="F30" s="55">
        <f t="shared" si="21"/>
        <v>0.48958333333333331</v>
      </c>
      <c r="G30" s="54"/>
      <c r="H30" s="54" t="s">
        <v>59</v>
      </c>
      <c r="I30" s="56"/>
      <c r="J30" s="57"/>
      <c r="K30" s="57" t="s">
        <v>59</v>
      </c>
      <c r="L30" s="59"/>
      <c r="M30" s="58">
        <v>0.49305555555555558</v>
      </c>
      <c r="N30" s="57" t="s">
        <v>59</v>
      </c>
      <c r="O30" s="57">
        <v>0.58333333333333337</v>
      </c>
      <c r="P30" s="133"/>
      <c r="Q30" s="161" t="s">
        <v>59</v>
      </c>
      <c r="R30" s="94"/>
      <c r="S30" s="108">
        <f t="shared" si="22"/>
        <v>0.48958333333333331</v>
      </c>
      <c r="T30" s="109">
        <f t="shared" si="23"/>
        <v>9.5833333333333321</v>
      </c>
      <c r="U30" s="78">
        <f t="shared" si="24"/>
        <v>0.51041666666666674</v>
      </c>
      <c r="V30" s="100">
        <f t="shared" si="25"/>
        <v>0</v>
      </c>
      <c r="W30" s="101">
        <f t="shared" si="26"/>
        <v>0.51041666666666674</v>
      </c>
      <c r="X30" s="92"/>
      <c r="Y30" s="155"/>
      <c r="Z30" s="26">
        <f>SUM(($J$13+C30)+($L$13-E21))</f>
        <v>0.46180555555555552</v>
      </c>
      <c r="AB30" s="27"/>
    </row>
    <row r="31" spans="1:28" x14ac:dyDescent="0.2">
      <c r="A31" s="2"/>
      <c r="B31" s="162" t="s">
        <v>94</v>
      </c>
      <c r="C31" s="81">
        <v>0.39930555555555558</v>
      </c>
      <c r="D31" s="54" t="s">
        <v>59</v>
      </c>
      <c r="E31" s="82">
        <v>0.86458333333333337</v>
      </c>
      <c r="F31" s="55">
        <f t="shared" si="21"/>
        <v>0.46527777777777779</v>
      </c>
      <c r="G31" s="54">
        <v>0.49305555555555558</v>
      </c>
      <c r="H31" s="54" t="s">
        <v>59</v>
      </c>
      <c r="I31" s="56">
        <v>0.54166666666666663</v>
      </c>
      <c r="J31" s="57"/>
      <c r="K31" s="57" t="s">
        <v>59</v>
      </c>
      <c r="L31" s="59"/>
      <c r="M31" s="58">
        <v>0.54166666666666663</v>
      </c>
      <c r="N31" s="57" t="s">
        <v>59</v>
      </c>
      <c r="O31" s="57">
        <v>0.58333333333333337</v>
      </c>
      <c r="P31" s="169"/>
      <c r="Q31" s="167" t="s">
        <v>59</v>
      </c>
      <c r="R31" s="94"/>
      <c r="S31" s="108">
        <f t="shared" si="22"/>
        <v>0.41666666666666674</v>
      </c>
      <c r="T31" s="109">
        <f t="shared" si="23"/>
        <v>9</v>
      </c>
      <c r="U31" s="78">
        <f t="shared" si="24"/>
        <v>0.53472222222222221</v>
      </c>
      <c r="V31" s="100">
        <f t="shared" si="25"/>
        <v>4.8611111111111049E-2</v>
      </c>
      <c r="W31" s="101">
        <f t="shared" si="26"/>
        <v>0.58333333333333326</v>
      </c>
      <c r="X31" s="92"/>
      <c r="Y31" s="155"/>
      <c r="Z31" s="26">
        <f>SUM(($J$13+C31)+($L$13-E30))</f>
        <v>0.58680555555555558</v>
      </c>
      <c r="AB31" s="27"/>
    </row>
    <row r="32" spans="1:28" x14ac:dyDescent="0.2">
      <c r="C32" s="200" t="s">
        <v>95</v>
      </c>
    </row>
  </sheetData>
  <pageMargins left="0.7" right="0.7" top="0.75" bottom="0.75" header="0.3" footer="0.3"/>
  <pageSetup paperSize="9" scale="98" fitToHeight="0" orientation="landscape" horizontalDpi="4294967293" r:id="rId1"/>
  <headerFooter>
    <oddFooter xml:space="preserve">&amp;C_x000D_&amp;1#&amp;"Calibri"&amp;10&amp;KFF0000  C1 - Intern </oddFooter>
  </headerFooter>
  <ignoredErrors>
    <ignoredError sqref="Z5 T5" numberStoredAsText="1"/>
    <ignoredError sqref="Z30 Z2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D6F8-51C0-4FD7-A955-9EBAF02A62F1}">
  <sheetPr>
    <pageSetUpPr fitToPage="1"/>
  </sheetPr>
  <dimension ref="A1:AB27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96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97</v>
      </c>
      <c r="P5" s="3"/>
      <c r="Q5" s="2"/>
      <c r="R5" s="63" t="s">
        <v>25</v>
      </c>
      <c r="S5" s="64"/>
      <c r="T5" s="76" t="s">
        <v>98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 t="s">
        <v>99</v>
      </c>
      <c r="C26" s="81">
        <v>0.27430555555555558</v>
      </c>
      <c r="D26" s="54" t="s">
        <v>59</v>
      </c>
      <c r="E26" s="82">
        <v>0.83333333333333337</v>
      </c>
      <c r="F26" s="55">
        <f t="shared" ref="F26" si="7">(E26-C26)</f>
        <v>0.55902777777777779</v>
      </c>
      <c r="G26" s="54"/>
      <c r="H26" s="54" t="s">
        <v>59</v>
      </c>
      <c r="I26" s="56"/>
      <c r="J26" s="57"/>
      <c r="K26" s="57" t="s">
        <v>59</v>
      </c>
      <c r="L26" s="59"/>
      <c r="M26" s="183"/>
      <c r="N26" s="57" t="s">
        <v>59</v>
      </c>
      <c r="O26" s="57"/>
      <c r="P26" s="58"/>
      <c r="Q26" s="57" t="s">
        <v>59</v>
      </c>
      <c r="R26" s="94"/>
      <c r="S26" s="108">
        <f t="shared" ref="S26" si="8">(F26-((I26-G26)))</f>
        <v>0.55902777777777779</v>
      </c>
      <c r="T26" s="115">
        <f t="shared" ref="T26" si="9">(F26-((I26-G26)+(L26-J26)+(O26-M26)+(R26-P26)))*24</f>
        <v>13.416666666666668</v>
      </c>
      <c r="U26" s="83">
        <f t="shared" ref="U26" si="10">(($J$13+C26)+($L$13-E26))</f>
        <v>0.44097222222222221</v>
      </c>
      <c r="V26" s="100">
        <f t="shared" ref="V26" si="11">(I26-G26)</f>
        <v>0</v>
      </c>
      <c r="W26" s="101">
        <f t="shared" ref="W26" si="12">(V26+U26)</f>
        <v>0.44097222222222221</v>
      </c>
      <c r="X26" s="92"/>
      <c r="Y26" s="155"/>
      <c r="Z26" s="26">
        <v>0.3888888888888889</v>
      </c>
      <c r="AB26" s="27"/>
    </row>
    <row r="27" spans="1:28" x14ac:dyDescent="0.2">
      <c r="A27" s="2"/>
      <c r="B27" s="180" t="s">
        <v>77</v>
      </c>
      <c r="C27" s="81">
        <v>0.27777777777777779</v>
      </c>
      <c r="D27" s="54" t="s">
        <v>59</v>
      </c>
      <c r="E27" s="82">
        <v>0.72916666666666663</v>
      </c>
      <c r="F27" s="55">
        <f t="shared" ref="F27" si="13">(E27-C27)</f>
        <v>0.45138888888888884</v>
      </c>
      <c r="G27" s="54"/>
      <c r="H27" s="54" t="s">
        <v>59</v>
      </c>
      <c r="I27" s="56"/>
      <c r="J27" s="57"/>
      <c r="K27" s="57" t="s">
        <v>59</v>
      </c>
      <c r="L27" s="59"/>
      <c r="M27" s="183"/>
      <c r="N27" s="57" t="s">
        <v>59</v>
      </c>
      <c r="O27" s="57"/>
      <c r="P27" s="58"/>
      <c r="Q27" s="57" t="s">
        <v>59</v>
      </c>
      <c r="R27" s="94"/>
      <c r="S27" s="108">
        <f t="shared" ref="S27" si="14">(F27-((I27-G27)))</f>
        <v>0.45138888888888884</v>
      </c>
      <c r="T27" s="115">
        <f t="shared" ref="T27" si="15">(F27-((I27-G27)+(L27-J27)+(O27-M27)+(R27-P27)))*24</f>
        <v>10.833333333333332</v>
      </c>
      <c r="U27" s="83">
        <f t="shared" ref="U27" si="16">(($J$13+C27)+($L$13-E27))</f>
        <v>0.54861111111111116</v>
      </c>
      <c r="V27" s="100">
        <f t="shared" ref="V27" si="17">(I27-G27)</f>
        <v>0</v>
      </c>
      <c r="W27" s="101">
        <f t="shared" ref="W27" si="18">(V27+U27)</f>
        <v>0.54861111111111116</v>
      </c>
      <c r="X27" s="92"/>
      <c r="Y27" s="155"/>
      <c r="Z27" s="26">
        <f t="shared" ref="Z27" si="19">SUM(($J$13+C27)+($L$13-E26))</f>
        <v>0.44444444444444442</v>
      </c>
      <c r="AB27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465E-E5C6-4A97-9C74-25671D4ACC12}">
  <sheetPr>
    <pageSetUpPr fitToPage="1"/>
  </sheetPr>
  <dimension ref="A1:AB27"/>
  <sheetViews>
    <sheetView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2"/>
      <c r="Y3" s="2"/>
      <c r="Z3" s="7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100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101</v>
      </c>
      <c r="P5" s="3"/>
      <c r="Q5" s="2"/>
      <c r="R5" s="63" t="s">
        <v>25</v>
      </c>
      <c r="S5" s="64"/>
      <c r="T5" s="76" t="s">
        <v>102</v>
      </c>
      <c r="U5" s="2"/>
      <c r="V5" s="63" t="s">
        <v>27</v>
      </c>
      <c r="W5" s="64"/>
      <c r="X5" s="65"/>
      <c r="Y5" s="60"/>
      <c r="Z5" s="76" t="s">
        <v>28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/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/>
      <c r="D16" s="152" t="s">
        <v>59</v>
      </c>
      <c r="E16" s="155"/>
      <c r="F16" s="40">
        <f t="shared" ref="F16:F22" si="0">(E16-C16)</f>
        <v>0</v>
      </c>
      <c r="G16" s="152"/>
      <c r="H16" s="152" t="s">
        <v>59</v>
      </c>
      <c r="I16" s="153"/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 t="shared" ref="S16:S22" si="1">(F16-((I16-G16)))</f>
        <v>0</v>
      </c>
      <c r="T16" s="109">
        <f t="shared" ref="T16:T22" si="2">(F16-((I16-G16)+(L16-J16)+(O16-M16)+(R16-P16)))*24</f>
        <v>0</v>
      </c>
      <c r="U16" s="78">
        <f t="shared" ref="U16:U22" si="3">(($J$13+C16)+($L$13-E16))</f>
        <v>1</v>
      </c>
      <c r="V16" s="100">
        <f t="shared" ref="V16:V22" si="4">(I16-G16)</f>
        <v>0</v>
      </c>
      <c r="W16" s="101">
        <f t="shared" ref="W16:W22" si="5">(V16+U16)</f>
        <v>1</v>
      </c>
      <c r="X16" s="92"/>
      <c r="Y16" s="155"/>
      <c r="Z16" s="26">
        <f>SUM(($J$13+C16)+($L$13-E12))</f>
        <v>1</v>
      </c>
      <c r="AB16" s="27"/>
    </row>
    <row r="17" spans="1:28" x14ac:dyDescent="0.2">
      <c r="A17" s="2"/>
      <c r="B17" s="143" t="s">
        <v>60</v>
      </c>
      <c r="C17" s="45"/>
      <c r="D17" s="152" t="s">
        <v>59</v>
      </c>
      <c r="E17" s="155"/>
      <c r="F17" s="40">
        <f t="shared" si="0"/>
        <v>0</v>
      </c>
      <c r="G17" s="152"/>
      <c r="H17" s="152" t="s">
        <v>59</v>
      </c>
      <c r="I17" s="153"/>
      <c r="J17" s="28"/>
      <c r="K17" s="154" t="s">
        <v>59</v>
      </c>
      <c r="L17" s="90"/>
      <c r="M17" s="158"/>
      <c r="N17" s="154" t="s">
        <v>59</v>
      </c>
      <c r="O17" s="28"/>
      <c r="P17" s="24"/>
      <c r="Q17" s="154" t="s">
        <v>59</v>
      </c>
      <c r="R17" s="94"/>
      <c r="S17" s="108">
        <f t="shared" si="1"/>
        <v>0</v>
      </c>
      <c r="T17" s="109">
        <f t="shared" si="2"/>
        <v>0</v>
      </c>
      <c r="U17" s="78">
        <f t="shared" si="3"/>
        <v>1</v>
      </c>
      <c r="V17" s="100">
        <f t="shared" si="4"/>
        <v>0</v>
      </c>
      <c r="W17" s="101">
        <f t="shared" si="5"/>
        <v>1</v>
      </c>
      <c r="X17" s="92"/>
      <c r="Y17" s="155"/>
      <c r="Z17" s="26">
        <f t="shared" ref="Z17:Z22" si="6">SUM(($J$13+C17)+($L$13-E16))</f>
        <v>1</v>
      </c>
      <c r="AB17" s="27"/>
    </row>
    <row r="18" spans="1:28" x14ac:dyDescent="0.2">
      <c r="A18" s="2"/>
      <c r="B18" s="144" t="s">
        <v>61</v>
      </c>
      <c r="C18" s="45"/>
      <c r="D18" s="152" t="s">
        <v>59</v>
      </c>
      <c r="E18" s="155"/>
      <c r="F18" s="40">
        <f t="shared" si="0"/>
        <v>0</v>
      </c>
      <c r="G18" s="152"/>
      <c r="H18" s="152" t="s">
        <v>59</v>
      </c>
      <c r="I18" s="153"/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1"/>
        <v>0</v>
      </c>
      <c r="T18" s="109">
        <f t="shared" si="2"/>
        <v>0</v>
      </c>
      <c r="U18" s="78">
        <f t="shared" si="3"/>
        <v>1</v>
      </c>
      <c r="V18" s="100">
        <f t="shared" si="4"/>
        <v>0</v>
      </c>
      <c r="W18" s="101">
        <f t="shared" si="5"/>
        <v>1</v>
      </c>
      <c r="X18" s="92"/>
      <c r="Y18" s="155"/>
      <c r="Z18" s="26">
        <f t="shared" si="6"/>
        <v>1</v>
      </c>
      <c r="AB18" s="27"/>
    </row>
    <row r="19" spans="1:28" x14ac:dyDescent="0.2">
      <c r="A19" s="2"/>
      <c r="B19" s="144" t="s">
        <v>62</v>
      </c>
      <c r="C19" s="45"/>
      <c r="D19" s="152" t="s">
        <v>59</v>
      </c>
      <c r="E19" s="155"/>
      <c r="F19" s="40">
        <f t="shared" si="0"/>
        <v>0</v>
      </c>
      <c r="G19" s="152"/>
      <c r="H19" s="152" t="s">
        <v>59</v>
      </c>
      <c r="I19" s="153"/>
      <c r="J19" s="28"/>
      <c r="K19" s="154" t="s">
        <v>59</v>
      </c>
      <c r="L19" s="90"/>
      <c r="M19" s="118"/>
      <c r="N19" s="154" t="s">
        <v>59</v>
      </c>
      <c r="O19" s="28"/>
      <c r="P19" s="118"/>
      <c r="Q19" s="28" t="s">
        <v>59</v>
      </c>
      <c r="R19" s="94"/>
      <c r="S19" s="108">
        <f t="shared" si="1"/>
        <v>0</v>
      </c>
      <c r="T19" s="109">
        <f t="shared" si="2"/>
        <v>0</v>
      </c>
      <c r="U19" s="78">
        <f t="shared" si="3"/>
        <v>1</v>
      </c>
      <c r="V19" s="100">
        <f t="shared" si="4"/>
        <v>0</v>
      </c>
      <c r="W19" s="101">
        <f t="shared" si="5"/>
        <v>1</v>
      </c>
      <c r="X19" s="92"/>
      <c r="Y19" s="155"/>
      <c r="Z19" s="26">
        <f t="shared" si="6"/>
        <v>1</v>
      </c>
      <c r="AB19" s="27"/>
    </row>
    <row r="20" spans="1:28" x14ac:dyDescent="0.2">
      <c r="A20" s="2"/>
      <c r="B20" s="144" t="s">
        <v>63</v>
      </c>
      <c r="C20" s="45"/>
      <c r="D20" s="152" t="s">
        <v>59</v>
      </c>
      <c r="E20" s="155"/>
      <c r="F20" s="40">
        <f t="shared" si="0"/>
        <v>0</v>
      </c>
      <c r="G20" s="152"/>
      <c r="H20" s="152" t="s">
        <v>59</v>
      </c>
      <c r="I20" s="153"/>
      <c r="J20" s="28"/>
      <c r="K20" s="154" t="s">
        <v>59</v>
      </c>
      <c r="L20" s="90"/>
      <c r="M20" s="118"/>
      <c r="N20" s="154" t="s">
        <v>59</v>
      </c>
      <c r="O20" s="28"/>
      <c r="P20" s="118"/>
      <c r="Q20" s="28" t="s">
        <v>59</v>
      </c>
      <c r="R20" s="94"/>
      <c r="S20" s="108">
        <f t="shared" si="1"/>
        <v>0</v>
      </c>
      <c r="T20" s="109">
        <f t="shared" si="2"/>
        <v>0</v>
      </c>
      <c r="U20" s="78">
        <f t="shared" si="3"/>
        <v>1</v>
      </c>
      <c r="V20" s="100">
        <f t="shared" si="4"/>
        <v>0</v>
      </c>
      <c r="W20" s="101">
        <f t="shared" si="5"/>
        <v>1</v>
      </c>
      <c r="X20" s="92"/>
      <c r="Y20" s="155"/>
      <c r="Z20" s="26">
        <f t="shared" si="6"/>
        <v>1</v>
      </c>
      <c r="AB20" s="27"/>
    </row>
    <row r="21" spans="1:28" x14ac:dyDescent="0.2">
      <c r="A21" s="2"/>
      <c r="B21" s="143" t="s">
        <v>64</v>
      </c>
      <c r="C21" s="39"/>
      <c r="D21" s="152" t="s">
        <v>59</v>
      </c>
      <c r="E21" s="155"/>
      <c r="F21" s="40">
        <f t="shared" si="0"/>
        <v>0</v>
      </c>
      <c r="G21" s="152"/>
      <c r="H21" s="152" t="s">
        <v>59</v>
      </c>
      <c r="I21" s="153"/>
      <c r="J21" s="154"/>
      <c r="K21" s="154" t="s">
        <v>59</v>
      </c>
      <c r="L21" s="91"/>
      <c r="M21" s="24"/>
      <c r="N21" s="154" t="s">
        <v>59</v>
      </c>
      <c r="O21" s="154"/>
      <c r="P21" s="24"/>
      <c r="Q21" s="154" t="s">
        <v>59</v>
      </c>
      <c r="R21" s="94"/>
      <c r="S21" s="108">
        <f t="shared" si="1"/>
        <v>0</v>
      </c>
      <c r="T21" s="109">
        <f t="shared" si="2"/>
        <v>0</v>
      </c>
      <c r="U21" s="78">
        <f t="shared" si="3"/>
        <v>1</v>
      </c>
      <c r="V21" s="100">
        <f t="shared" si="4"/>
        <v>0</v>
      </c>
      <c r="W21" s="101">
        <f t="shared" si="5"/>
        <v>1</v>
      </c>
      <c r="X21" s="92"/>
      <c r="Y21" s="155"/>
      <c r="Z21" s="26">
        <f t="shared" si="6"/>
        <v>1</v>
      </c>
      <c r="AB21" s="27"/>
    </row>
    <row r="22" spans="1:28" ht="13.5" thickBot="1" x14ac:dyDescent="0.25">
      <c r="A22" s="2"/>
      <c r="B22" s="144" t="s">
        <v>65</v>
      </c>
      <c r="C22" s="39"/>
      <c r="D22" s="152" t="s">
        <v>59</v>
      </c>
      <c r="E22" s="155"/>
      <c r="F22" s="40">
        <f t="shared" si="0"/>
        <v>0</v>
      </c>
      <c r="G22" s="152"/>
      <c r="H22" s="152" t="s">
        <v>59</v>
      </c>
      <c r="I22" s="153"/>
      <c r="J22" s="28"/>
      <c r="K22" s="28" t="s">
        <v>59</v>
      </c>
      <c r="L22" s="90"/>
      <c r="M22" s="118"/>
      <c r="N22" s="28" t="s">
        <v>59</v>
      </c>
      <c r="O22" s="28"/>
      <c r="P22" s="118"/>
      <c r="Q22" s="28" t="s">
        <v>59</v>
      </c>
      <c r="R22" s="93"/>
      <c r="S22" s="108">
        <f t="shared" si="1"/>
        <v>0</v>
      </c>
      <c r="T22" s="109">
        <f t="shared" si="2"/>
        <v>0</v>
      </c>
      <c r="U22" s="78">
        <f t="shared" si="3"/>
        <v>1</v>
      </c>
      <c r="V22" s="100">
        <f t="shared" si="4"/>
        <v>0</v>
      </c>
      <c r="W22" s="101">
        <f t="shared" si="5"/>
        <v>1</v>
      </c>
      <c r="X22" s="92"/>
      <c r="Y22" s="3"/>
      <c r="Z22" s="32">
        <f t="shared" si="6"/>
        <v>1</v>
      </c>
      <c r="AB22" s="27"/>
    </row>
    <row r="23" spans="1:28" ht="13.5" thickBot="1" x14ac:dyDescent="0.25">
      <c r="A23" s="2"/>
      <c r="B23" s="2"/>
      <c r="C23" s="1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5">
        <f>SUM(S16:S22)*24</f>
        <v>0</v>
      </c>
      <c r="T23" s="107">
        <f>SUM(T16:T22)</f>
        <v>0</v>
      </c>
      <c r="U23" s="3"/>
      <c r="V23" s="2"/>
      <c r="W23" s="30">
        <f>SUM(W16:W22)*24</f>
        <v>168</v>
      </c>
      <c r="X23" s="31"/>
      <c r="Y23" s="31"/>
      <c r="Z23" s="33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U24" s="3"/>
      <c r="V24" s="2"/>
      <c r="W24" s="2"/>
      <c r="X24" s="2"/>
      <c r="Y24" s="2"/>
      <c r="Z24" s="2"/>
    </row>
    <row r="25" spans="1:28" x14ac:dyDescent="0.2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8" x14ac:dyDescent="0.2">
      <c r="A26" s="2"/>
      <c r="B26" s="180" t="s">
        <v>103</v>
      </c>
      <c r="C26" s="81">
        <v>0.32291666666666669</v>
      </c>
      <c r="D26" s="54" t="s">
        <v>59</v>
      </c>
      <c r="E26" s="82">
        <v>0.89236111111111116</v>
      </c>
      <c r="F26" s="55">
        <f t="shared" ref="F26" si="7">(E26-C26)</f>
        <v>0.56944444444444442</v>
      </c>
      <c r="G26" s="54"/>
      <c r="H26" s="54" t="s">
        <v>59</v>
      </c>
      <c r="I26" s="56"/>
      <c r="J26" s="57"/>
      <c r="K26" s="57" t="s">
        <v>59</v>
      </c>
      <c r="L26" s="59"/>
      <c r="M26" s="58"/>
      <c r="N26" s="57" t="s">
        <v>59</v>
      </c>
      <c r="O26" s="57"/>
      <c r="P26" s="58"/>
      <c r="Q26" s="57" t="s">
        <v>59</v>
      </c>
      <c r="R26" s="94"/>
      <c r="S26" s="108">
        <f t="shared" ref="S26" si="8">(F26-((I26-G26)))</f>
        <v>0.56944444444444442</v>
      </c>
      <c r="T26" s="115">
        <f t="shared" ref="T26" si="9">(F26-((I26-G26)+(L26-J26)+(O26-M26)+(R26-P26)))*24</f>
        <v>13.666666666666666</v>
      </c>
      <c r="U26" s="83">
        <f t="shared" ref="U26" si="10">(($J$13+C26)+($L$13-E26))</f>
        <v>0.43055555555555552</v>
      </c>
      <c r="V26" s="100">
        <f t="shared" ref="V26" si="11">(I26-G26)</f>
        <v>0</v>
      </c>
      <c r="W26" s="101">
        <f t="shared" ref="W26" si="12">(V26+U26)</f>
        <v>0.43055555555555552</v>
      </c>
      <c r="X26" s="92"/>
      <c r="Y26" s="155"/>
      <c r="Z26" s="26">
        <v>0.40972222222222221</v>
      </c>
      <c r="AB26" s="27"/>
    </row>
    <row r="27" spans="1:28" x14ac:dyDescent="0.2">
      <c r="A27" s="2"/>
      <c r="B27" s="180" t="s">
        <v>77</v>
      </c>
      <c r="C27" s="81">
        <v>0.36458333333333331</v>
      </c>
      <c r="D27" s="54" t="s">
        <v>59</v>
      </c>
      <c r="E27" s="82">
        <v>0.87847222222222221</v>
      </c>
      <c r="F27" s="55">
        <f t="shared" ref="F27" si="13">(E27-C27)</f>
        <v>0.51388888888888884</v>
      </c>
      <c r="G27" s="54"/>
      <c r="H27" s="54" t="s">
        <v>59</v>
      </c>
      <c r="I27" s="56"/>
      <c r="J27" s="57"/>
      <c r="K27" s="57" t="s">
        <v>59</v>
      </c>
      <c r="L27" s="59"/>
      <c r="M27" s="58"/>
      <c r="N27" s="57" t="s">
        <v>59</v>
      </c>
      <c r="O27" s="57"/>
      <c r="P27" s="58"/>
      <c r="Q27" s="57" t="s">
        <v>59</v>
      </c>
      <c r="R27" s="94"/>
      <c r="S27" s="108">
        <f t="shared" ref="S27" si="14">(F27-((I27-G27)))</f>
        <v>0.51388888888888884</v>
      </c>
      <c r="T27" s="115">
        <f t="shared" ref="T27" si="15">(F27-((I27-G27)+(L27-J27)+(O27-M27)+(R27-P27)))*24</f>
        <v>12.333333333333332</v>
      </c>
      <c r="U27" s="83">
        <f t="shared" ref="U27" si="16">(($J$13+C27)+($L$13-E27))</f>
        <v>0.4861111111111111</v>
      </c>
      <c r="V27" s="100">
        <f t="shared" ref="V27" si="17">(I27-G27)</f>
        <v>0</v>
      </c>
      <c r="W27" s="101">
        <f t="shared" ref="W27" si="18">(V27+U27)</f>
        <v>0.4861111111111111</v>
      </c>
      <c r="X27" s="92"/>
      <c r="Y27" s="155"/>
      <c r="Z27" s="26">
        <f t="shared" ref="Z27" si="19">SUM(($J$13+C27)+($L$13-E26))</f>
        <v>0.47222222222222215</v>
      </c>
      <c r="AB27" s="27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ignoredErrors>
    <ignoredError sqref="Z5 T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CC50-EAB0-4DA4-A5C1-9A415D203DA5}">
  <sheetPr>
    <pageSetUpPr fitToPage="1"/>
  </sheetPr>
  <dimension ref="A1:AB51"/>
  <sheetViews>
    <sheetView topLeftCell="A8" zoomScaleNormal="100" zoomScaleSheetLayoutView="85" workbookViewId="0">
      <selection activeCell="AK36" sqref="AK36"/>
    </sheetView>
  </sheetViews>
  <sheetFormatPr defaultRowHeight="12.75" x14ac:dyDescent="0.2"/>
  <cols>
    <col min="1" max="1" width="2.5703125" customWidth="1"/>
    <col min="2" max="2" width="5.42578125" customWidth="1"/>
    <col min="3" max="3" width="6.42578125" customWidth="1"/>
    <col min="4" max="4" width="1" customWidth="1"/>
    <col min="5" max="5" width="6.28515625" customWidth="1"/>
    <col min="6" max="6" width="6.140625" customWidth="1"/>
    <col min="7" max="7" width="6.5703125" customWidth="1"/>
    <col min="8" max="8" width="0.85546875" customWidth="1"/>
    <col min="9" max="9" width="6.14062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570312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5703125" customWidth="1"/>
    <col min="25" max="25" width="0" hidden="1" customWidth="1"/>
    <col min="26" max="26" width="10.85546875" customWidth="1"/>
    <col min="27" max="27" width="1.5703125" customWidth="1"/>
    <col min="28" max="28" width="9.42578125" style="1" customWidth="1"/>
  </cols>
  <sheetData>
    <row r="1" spans="1:28" x14ac:dyDescent="0.2">
      <c r="A1" s="2"/>
      <c r="B1" s="2"/>
      <c r="C1" s="2"/>
      <c r="D1" s="2"/>
      <c r="E1" s="2"/>
      <c r="F1" s="2"/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 t="s">
        <v>15</v>
      </c>
      <c r="U1" s="3"/>
      <c r="V1" s="2"/>
      <c r="W1" s="2"/>
      <c r="X1" s="2"/>
      <c r="Y1" s="2"/>
      <c r="Z1" s="2"/>
    </row>
    <row r="2" spans="1:28" ht="15.75" x14ac:dyDescent="0.25">
      <c r="A2" s="3"/>
      <c r="B2" s="3"/>
      <c r="C2" s="3"/>
      <c r="D2" s="3"/>
      <c r="E2" s="3"/>
      <c r="F2" s="3"/>
      <c r="G2" s="2"/>
      <c r="H2" s="2"/>
      <c r="I2" s="2"/>
      <c r="J2" s="4"/>
      <c r="K2" s="4"/>
      <c r="L2" s="4" t="s">
        <v>16</v>
      </c>
      <c r="M2" s="4"/>
      <c r="N2" s="3"/>
      <c r="O2" s="3"/>
      <c r="P2" s="3"/>
      <c r="Q2" s="3"/>
      <c r="R2" s="3"/>
      <c r="S2" s="3"/>
      <c r="T2" s="4" t="str">
        <f>Norrskär!T2</f>
        <v>Däck</v>
      </c>
      <c r="U2" s="3"/>
      <c r="V2" s="2"/>
      <c r="W2" s="2"/>
      <c r="X2" s="53" t="s">
        <v>18</v>
      </c>
      <c r="Y2" s="2"/>
      <c r="Z2" s="7">
        <f>Norrskär!Z2</f>
        <v>46056</v>
      </c>
    </row>
    <row r="3" spans="1:28" ht="15.75" x14ac:dyDescent="0.25">
      <c r="A3" s="3"/>
      <c r="B3" s="3"/>
      <c r="C3" s="3"/>
      <c r="D3" s="3"/>
      <c r="E3" s="3"/>
      <c r="F3" s="3"/>
      <c r="G3" s="4"/>
      <c r="H3" s="3"/>
      <c r="I3" s="3"/>
      <c r="J3" s="4"/>
      <c r="K3" s="4"/>
      <c r="L3" s="5" t="s">
        <v>19</v>
      </c>
      <c r="M3" s="3"/>
      <c r="N3" s="4"/>
      <c r="O3" s="4"/>
      <c r="P3" s="3"/>
      <c r="Q3" s="3"/>
      <c r="R3" s="3"/>
      <c r="S3" s="3"/>
      <c r="T3" s="3"/>
      <c r="U3" s="3"/>
      <c r="V3" s="2"/>
      <c r="W3" s="2"/>
      <c r="X3" s="53"/>
      <c r="Y3" s="2"/>
      <c r="Z3" s="114"/>
    </row>
    <row r="4" spans="1:28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4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8" x14ac:dyDescent="0.2">
      <c r="A5" s="2"/>
      <c r="B5" s="63" t="s">
        <v>20</v>
      </c>
      <c r="C5" s="60"/>
      <c r="D5" s="60"/>
      <c r="E5" s="64" t="s">
        <v>69</v>
      </c>
      <c r="F5" s="64" t="s">
        <v>104</v>
      </c>
      <c r="G5" s="60"/>
      <c r="H5" s="2"/>
      <c r="I5" s="2"/>
      <c r="J5" s="2"/>
      <c r="K5" s="2"/>
      <c r="L5" s="63" t="s">
        <v>23</v>
      </c>
      <c r="M5" s="60"/>
      <c r="N5" s="60"/>
      <c r="O5" s="278" t="s">
        <v>105</v>
      </c>
      <c r="P5" s="3"/>
      <c r="Q5" s="2"/>
      <c r="R5" s="63" t="s">
        <v>25</v>
      </c>
      <c r="S5" s="64"/>
      <c r="T5" s="76" t="s">
        <v>106</v>
      </c>
      <c r="U5" s="2"/>
      <c r="V5" s="63" t="s">
        <v>27</v>
      </c>
      <c r="W5" s="64"/>
      <c r="X5" s="65"/>
      <c r="Y5" s="60"/>
      <c r="Z5" s="76" t="s">
        <v>107</v>
      </c>
    </row>
    <row r="6" spans="1:28" ht="13.5" thickBot="1" x14ac:dyDescent="0.25">
      <c r="A6" s="2"/>
      <c r="B6" s="2"/>
      <c r="C6" s="2"/>
      <c r="D6" s="2"/>
      <c r="E6" s="6"/>
      <c r="F6" s="2"/>
      <c r="G6" s="2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7"/>
      <c r="W6" s="77"/>
      <c r="X6" s="77"/>
      <c r="Y6" s="77"/>
      <c r="Z6" s="77"/>
    </row>
    <row r="7" spans="1:28" ht="13.5" thickBot="1" x14ac:dyDescent="0.25">
      <c r="A7" s="2"/>
      <c r="B7" s="6" t="s">
        <v>29</v>
      </c>
      <c r="C7" s="2"/>
      <c r="D7" s="2"/>
      <c r="E7" s="7" t="str">
        <f>Norrskär!E7</f>
        <v>2025-12-13 t.o.m. 2026-03-31</v>
      </c>
      <c r="F7" s="2"/>
      <c r="G7" s="2"/>
      <c r="H7" s="2"/>
      <c r="I7" s="2"/>
      <c r="J7" s="2"/>
      <c r="K7" s="2"/>
      <c r="L7" s="2"/>
      <c r="M7" s="2"/>
      <c r="N7" s="2"/>
      <c r="O7" s="8" t="s">
        <v>31</v>
      </c>
      <c r="P7" s="9"/>
      <c r="Q7" s="9"/>
      <c r="R7" s="9"/>
      <c r="S7" s="9"/>
      <c r="T7" s="9"/>
      <c r="U7" s="9"/>
      <c r="V7" s="9"/>
      <c r="W7" s="9"/>
      <c r="X7" s="9"/>
      <c r="Y7" s="10"/>
      <c r="Z7" s="11"/>
    </row>
    <row r="8" spans="1:28" x14ac:dyDescent="0.2">
      <c r="A8" s="3"/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12" t="s">
        <v>32</v>
      </c>
      <c r="P8" s="2"/>
      <c r="Q8" s="2"/>
      <c r="R8" s="2"/>
      <c r="S8" s="2"/>
      <c r="T8" s="2"/>
      <c r="U8" s="2"/>
      <c r="V8" s="2"/>
      <c r="W8" s="2"/>
      <c r="X8" s="2"/>
      <c r="Y8" s="13"/>
      <c r="Z8" s="14"/>
      <c r="AB8" s="15" t="s">
        <v>33</v>
      </c>
    </row>
    <row r="9" spans="1:28" x14ac:dyDescent="0.2">
      <c r="A9" s="2"/>
      <c r="B9" s="6" t="s">
        <v>34</v>
      </c>
      <c r="C9" s="2"/>
      <c r="D9" s="2"/>
      <c r="E9" s="6" t="str">
        <f>Norrskär!E9</f>
        <v>Matros, lättmatros och jungman</v>
      </c>
      <c r="F9" s="2"/>
      <c r="G9" s="2"/>
      <c r="H9" s="2"/>
      <c r="I9" s="2"/>
      <c r="J9" s="2"/>
      <c r="K9" s="2"/>
      <c r="L9" s="2"/>
      <c r="M9" s="2"/>
      <c r="N9" s="2"/>
      <c r="O9" s="12" t="s">
        <v>36</v>
      </c>
      <c r="P9" s="2"/>
      <c r="Q9" s="2"/>
      <c r="R9" s="2"/>
      <c r="S9" s="2"/>
      <c r="T9" s="2"/>
      <c r="U9" s="2"/>
      <c r="V9" s="2"/>
      <c r="W9" s="2"/>
      <c r="X9" s="2"/>
      <c r="Y9" s="13"/>
      <c r="Z9" s="14"/>
      <c r="AB9" s="16" t="s">
        <v>37</v>
      </c>
    </row>
    <row r="10" spans="1:28" ht="13.5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13" t="s">
        <v>38</v>
      </c>
      <c r="P10" s="414"/>
      <c r="Q10" s="415"/>
      <c r="R10" s="415"/>
      <c r="S10" s="414"/>
      <c r="T10" s="414"/>
      <c r="U10" s="414"/>
      <c r="V10" s="414"/>
      <c r="W10" s="416"/>
      <c r="X10" s="414"/>
      <c r="Y10" s="417"/>
      <c r="Z10" s="418"/>
      <c r="AB10" s="419" t="s">
        <v>39</v>
      </c>
    </row>
    <row r="11" spans="1:2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2"/>
      <c r="U11" s="2"/>
      <c r="V11" s="2"/>
      <c r="W11" s="2"/>
      <c r="X11" s="17"/>
      <c r="Y11" s="2"/>
      <c r="Z11" s="2"/>
    </row>
    <row r="12" spans="1:28" ht="13.5" thickBot="1" x14ac:dyDescent="0.25">
      <c r="A12" s="2"/>
      <c r="B12" s="2"/>
      <c r="C12" s="47" t="s">
        <v>108</v>
      </c>
      <c r="D12" s="2"/>
      <c r="E12" s="2"/>
      <c r="F12" s="2"/>
      <c r="G12" s="2"/>
      <c r="H12" s="2"/>
      <c r="I12" s="2"/>
      <c r="J12" s="2"/>
      <c r="K12" s="2"/>
      <c r="L12" s="2"/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3.5" hidden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18">
        <v>0</v>
      </c>
      <c r="K13" s="2"/>
      <c r="L13" s="18">
        <v>1</v>
      </c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x14ac:dyDescent="0.2">
      <c r="A14" s="2"/>
      <c r="B14" s="48"/>
      <c r="C14" s="148"/>
      <c r="D14" s="49"/>
      <c r="E14" s="19" t="s">
        <v>40</v>
      </c>
      <c r="F14" s="146"/>
      <c r="G14" s="34"/>
      <c r="H14" s="35" t="s">
        <v>41</v>
      </c>
      <c r="I14" s="146"/>
      <c r="J14" s="20"/>
      <c r="K14" s="20" t="s">
        <v>42</v>
      </c>
      <c r="L14" s="116"/>
      <c r="M14" s="117"/>
      <c r="N14" s="20" t="s">
        <v>42</v>
      </c>
      <c r="O14" s="20"/>
      <c r="P14" s="117"/>
      <c r="Q14" s="20" t="s">
        <v>43</v>
      </c>
      <c r="R14" s="20"/>
      <c r="S14" s="21" t="s">
        <v>44</v>
      </c>
      <c r="T14" s="147" t="s">
        <v>45</v>
      </c>
      <c r="U14" s="148"/>
      <c r="V14" s="19" t="s">
        <v>46</v>
      </c>
      <c r="W14" s="147"/>
      <c r="X14" s="5"/>
      <c r="Y14" s="5"/>
      <c r="Z14" s="44" t="s">
        <v>47</v>
      </c>
      <c r="AB14" s="42" t="s">
        <v>33</v>
      </c>
    </row>
    <row r="15" spans="1:28" ht="13.5" thickBot="1" x14ac:dyDescent="0.25">
      <c r="A15" s="2"/>
      <c r="B15" s="50" t="s">
        <v>48</v>
      </c>
      <c r="C15" s="279"/>
      <c r="D15" s="51" t="s">
        <v>49</v>
      </c>
      <c r="E15" s="52"/>
      <c r="F15" s="38" t="s">
        <v>50</v>
      </c>
      <c r="G15" s="36" t="s">
        <v>51</v>
      </c>
      <c r="H15" s="36"/>
      <c r="I15" s="149" t="s">
        <v>51</v>
      </c>
      <c r="J15" s="150" t="s">
        <v>51</v>
      </c>
      <c r="K15" s="23"/>
      <c r="L15" s="23" t="s">
        <v>51</v>
      </c>
      <c r="M15" s="150" t="s">
        <v>51</v>
      </c>
      <c r="N15" s="23"/>
      <c r="O15" s="23" t="s">
        <v>51</v>
      </c>
      <c r="P15" s="150" t="s">
        <v>51</v>
      </c>
      <c r="Q15" s="23"/>
      <c r="R15" s="96" t="s">
        <v>51</v>
      </c>
      <c r="S15" s="97" t="s">
        <v>52</v>
      </c>
      <c r="T15" s="22" t="s">
        <v>53</v>
      </c>
      <c r="U15" s="22" t="s">
        <v>54</v>
      </c>
      <c r="V15" s="98" t="s">
        <v>55</v>
      </c>
      <c r="W15" s="99" t="s">
        <v>56</v>
      </c>
      <c r="X15" s="102"/>
      <c r="Y15" s="151"/>
      <c r="Z15" s="420" t="s">
        <v>57</v>
      </c>
      <c r="AB15" s="43"/>
    </row>
    <row r="16" spans="1:28" x14ac:dyDescent="0.2">
      <c r="A16" s="2"/>
      <c r="B16" s="143" t="s">
        <v>58</v>
      </c>
      <c r="C16" s="45">
        <v>0.24652777777777779</v>
      </c>
      <c r="D16" s="152" t="s">
        <v>59</v>
      </c>
      <c r="E16" s="155">
        <v>0.87847222222222221</v>
      </c>
      <c r="F16" s="40">
        <f t="shared" ref="F16:F23" si="0">(E16-C16)</f>
        <v>0.63194444444444442</v>
      </c>
      <c r="G16" s="152">
        <v>0.57291666666666663</v>
      </c>
      <c r="H16" s="152" t="s">
        <v>59</v>
      </c>
      <c r="I16" s="153">
        <v>0.68402777777777779</v>
      </c>
      <c r="J16" s="154"/>
      <c r="K16" s="154" t="s">
        <v>59</v>
      </c>
      <c r="L16" s="90"/>
      <c r="M16" s="118"/>
      <c r="N16" s="154" t="s">
        <v>59</v>
      </c>
      <c r="O16" s="154"/>
      <c r="P16" s="24"/>
      <c r="Q16" s="154" t="s">
        <v>59</v>
      </c>
      <c r="R16" s="94"/>
      <c r="S16" s="108">
        <f>(F16-((I16-G16)))</f>
        <v>0.52083333333333326</v>
      </c>
      <c r="T16" s="109">
        <f t="shared" ref="T16:T23" si="1">(F16-((I16-G16)+(L16-J16)+(O16-M16)+(R16-P16)))*24</f>
        <v>12.499999999999998</v>
      </c>
      <c r="U16" s="78">
        <f t="shared" ref="U16:U23" si="2">(($J$13+C16)+($L$13-E16))</f>
        <v>0.36805555555555558</v>
      </c>
      <c r="V16" s="100">
        <f t="shared" ref="V16:V23" si="3">(I16-G16)</f>
        <v>0.11111111111111116</v>
      </c>
      <c r="W16" s="101">
        <f t="shared" ref="W16:W23" si="4">(V16+U16)</f>
        <v>0.47916666666666674</v>
      </c>
      <c r="X16" s="92"/>
      <c r="Y16" s="155"/>
      <c r="Z16" s="26">
        <f>SUM(($J$13+C16)+($L$13-E23))</f>
        <v>0.375</v>
      </c>
      <c r="AB16" s="27"/>
    </row>
    <row r="17" spans="1:28" x14ac:dyDescent="0.2">
      <c r="A17" s="2"/>
      <c r="B17" s="143" t="s">
        <v>60</v>
      </c>
      <c r="C17" s="45">
        <v>0.22916666666666666</v>
      </c>
      <c r="D17" s="152" t="s">
        <v>59</v>
      </c>
      <c r="E17" s="155">
        <v>0.79166666666666663</v>
      </c>
      <c r="F17" s="40">
        <f t="shared" si="0"/>
        <v>0.5625</v>
      </c>
      <c r="G17" s="152">
        <v>0.40277777777777779</v>
      </c>
      <c r="H17" s="152" t="s">
        <v>59</v>
      </c>
      <c r="I17" s="153">
        <v>0.52777777777777779</v>
      </c>
      <c r="J17" s="28"/>
      <c r="K17" s="154" t="s">
        <v>59</v>
      </c>
      <c r="L17" s="90"/>
      <c r="M17" s="158">
        <v>0.57291666666666663</v>
      </c>
      <c r="N17" s="154" t="s">
        <v>59</v>
      </c>
      <c r="O17" s="28">
        <v>0.65277777777777779</v>
      </c>
      <c r="P17" s="24"/>
      <c r="Q17" s="154" t="s">
        <v>59</v>
      </c>
      <c r="R17" s="94"/>
      <c r="S17" s="108">
        <f t="shared" ref="S17:S23" si="5">(F17-((I17-G17)))</f>
        <v>0.4375</v>
      </c>
      <c r="T17" s="109">
        <f t="shared" si="1"/>
        <v>8.5833333333333321</v>
      </c>
      <c r="U17" s="78">
        <f t="shared" si="2"/>
        <v>0.4375</v>
      </c>
      <c r="V17" s="100">
        <f t="shared" si="3"/>
        <v>0.125</v>
      </c>
      <c r="W17" s="101">
        <f t="shared" si="4"/>
        <v>0.5625</v>
      </c>
      <c r="X17" s="92"/>
      <c r="Y17" s="155"/>
      <c r="Z17" s="26">
        <f>SUM(($J$13+C17)+($L$13-E16))</f>
        <v>0.35069444444444442</v>
      </c>
      <c r="AB17" s="27"/>
    </row>
    <row r="18" spans="1:28" x14ac:dyDescent="0.2">
      <c r="A18" s="2"/>
      <c r="B18" s="144" t="s">
        <v>61</v>
      </c>
      <c r="C18" s="45">
        <v>0.20833333333333334</v>
      </c>
      <c r="D18" s="152" t="s">
        <v>59</v>
      </c>
      <c r="E18" s="155">
        <v>0.87847222222222221</v>
      </c>
      <c r="F18" s="40">
        <f t="shared" si="0"/>
        <v>0.67013888888888884</v>
      </c>
      <c r="G18" s="152">
        <v>0.51388888888888884</v>
      </c>
      <c r="H18" s="152" t="s">
        <v>59</v>
      </c>
      <c r="I18" s="153">
        <v>0.65277777777777779</v>
      </c>
      <c r="J18" s="28"/>
      <c r="K18" s="154" t="s">
        <v>59</v>
      </c>
      <c r="L18" s="90"/>
      <c r="M18" s="118"/>
      <c r="N18" s="154" t="s">
        <v>59</v>
      </c>
      <c r="O18" s="28"/>
      <c r="P18" s="118"/>
      <c r="Q18" s="28" t="s">
        <v>59</v>
      </c>
      <c r="R18" s="94"/>
      <c r="S18" s="108">
        <f t="shared" si="5"/>
        <v>0.53124999999999989</v>
      </c>
      <c r="T18" s="109">
        <f t="shared" si="1"/>
        <v>12.749999999999996</v>
      </c>
      <c r="U18" s="78">
        <f t="shared" si="2"/>
        <v>0.32986111111111116</v>
      </c>
      <c r="V18" s="100">
        <f t="shared" si="3"/>
        <v>0.13888888888888895</v>
      </c>
      <c r="W18" s="101">
        <f t="shared" si="4"/>
        <v>0.46875000000000011</v>
      </c>
      <c r="X18" s="92"/>
      <c r="Y18" s="155"/>
      <c r="Z18" s="26">
        <f>SUM(($J$13+C18)+($L$13-E17))</f>
        <v>0.41666666666666674</v>
      </c>
      <c r="AB18" s="27"/>
    </row>
    <row r="19" spans="1:28" x14ac:dyDescent="0.2">
      <c r="A19" s="2"/>
      <c r="B19" s="29" t="s">
        <v>109</v>
      </c>
      <c r="C19" s="45">
        <v>0.22916666666666666</v>
      </c>
      <c r="D19" s="152" t="s">
        <v>59</v>
      </c>
      <c r="E19" s="155">
        <v>0.97916666666666663</v>
      </c>
      <c r="F19" s="40">
        <f t="shared" si="0"/>
        <v>0.75</v>
      </c>
      <c r="G19" s="152">
        <v>0.51388888888888884</v>
      </c>
      <c r="H19" s="152" t="s">
        <v>59</v>
      </c>
      <c r="I19" s="153">
        <v>0.71527777777777779</v>
      </c>
      <c r="J19" s="28">
        <v>0.40277777777777779</v>
      </c>
      <c r="K19" s="154" t="s">
        <v>59</v>
      </c>
      <c r="L19" s="90">
        <v>0.44791666666666669</v>
      </c>
      <c r="M19" s="118">
        <v>0.76041666666666663</v>
      </c>
      <c r="N19" s="154" t="s">
        <v>59</v>
      </c>
      <c r="O19" s="28">
        <v>0.81597222222222221</v>
      </c>
      <c r="P19" s="118"/>
      <c r="Q19" s="28" t="s">
        <v>59</v>
      </c>
      <c r="R19" s="94"/>
      <c r="S19" s="108">
        <f t="shared" si="5"/>
        <v>0.54861111111111105</v>
      </c>
      <c r="T19" s="109">
        <f>(F19-((I19-G19)+(L19-J19)+(O19-M19)+(R19-P19)))*24</f>
        <v>10.749999999999998</v>
      </c>
      <c r="U19" s="78">
        <f t="shared" si="2"/>
        <v>0.25</v>
      </c>
      <c r="V19" s="100">
        <f t="shared" si="3"/>
        <v>0.20138888888888895</v>
      </c>
      <c r="W19" s="101">
        <f t="shared" si="4"/>
        <v>0.45138888888888895</v>
      </c>
      <c r="X19" s="92"/>
      <c r="Y19" s="155"/>
      <c r="Z19" s="26">
        <f>SUM(($J$13+C19)+($L$13-E18))</f>
        <v>0.35069444444444442</v>
      </c>
      <c r="AB19" s="27"/>
    </row>
    <row r="20" spans="1:28" ht="13.5" thickBot="1" x14ac:dyDescent="0.25">
      <c r="A20" s="2"/>
      <c r="B20" s="242" t="s">
        <v>63</v>
      </c>
      <c r="C20" s="421">
        <v>0.22916666666666666</v>
      </c>
      <c r="D20" s="422" t="s">
        <v>59</v>
      </c>
      <c r="E20" s="423">
        <v>0.41319444444444442</v>
      </c>
      <c r="F20" s="424">
        <f t="shared" ref="F20" si="6">(E20-C20)</f>
        <v>0.18402777777777776</v>
      </c>
      <c r="G20" s="422"/>
      <c r="H20" s="422" t="s">
        <v>59</v>
      </c>
      <c r="I20" s="425"/>
      <c r="J20" s="85"/>
      <c r="K20" s="426" t="s">
        <v>59</v>
      </c>
      <c r="L20" s="87"/>
      <c r="M20" s="86"/>
      <c r="N20" s="426" t="s">
        <v>59</v>
      </c>
      <c r="O20" s="85"/>
      <c r="P20" s="86"/>
      <c r="Q20" s="85" t="s">
        <v>59</v>
      </c>
      <c r="R20" s="103"/>
      <c r="S20" s="110">
        <f t="shared" ref="S20" si="7">(F20-((I20-G20)))</f>
        <v>0.18402777777777776</v>
      </c>
      <c r="T20" s="113">
        <f t="shared" ref="T20" si="8">(F20-((I20-G20)+(L20-J20)+(O20-M20)+(R20-P20)))*24</f>
        <v>4.4166666666666661</v>
      </c>
      <c r="U20" s="427">
        <f t="shared" ref="U20" si="9">(($J$13+C20)+($L$13-E20))</f>
        <v>0.81597222222222221</v>
      </c>
      <c r="V20" s="119">
        <f t="shared" ref="V20" si="10">(I20-G20)</f>
        <v>0</v>
      </c>
      <c r="W20" s="120">
        <f t="shared" ref="W20" si="11">(V20+U20)</f>
        <v>0.81597222222222221</v>
      </c>
      <c r="X20" s="92"/>
      <c r="Y20" s="155"/>
      <c r="Z20" s="61">
        <f>SUM(($J$13+C20)+($L$13-E19))</f>
        <v>0.25</v>
      </c>
      <c r="AB20" s="27"/>
    </row>
    <row r="21" spans="1:28" x14ac:dyDescent="0.2">
      <c r="A21" s="2"/>
      <c r="B21" s="241" t="s">
        <v>63</v>
      </c>
      <c r="C21" s="74">
        <v>0.3923611111111111</v>
      </c>
      <c r="D21" s="67" t="s">
        <v>59</v>
      </c>
      <c r="E21" s="75">
        <v>0.90972222222222221</v>
      </c>
      <c r="F21" s="68">
        <f t="shared" si="0"/>
        <v>0.51736111111111116</v>
      </c>
      <c r="G21" s="67"/>
      <c r="H21" s="67" t="s">
        <v>59</v>
      </c>
      <c r="I21" s="69"/>
      <c r="J21" s="70"/>
      <c r="K21" s="70" t="s">
        <v>59</v>
      </c>
      <c r="L21" s="72"/>
      <c r="M21" s="71"/>
      <c r="N21" s="70" t="s">
        <v>59</v>
      </c>
      <c r="O21" s="70"/>
      <c r="P21" s="71"/>
      <c r="Q21" s="70" t="s">
        <v>59</v>
      </c>
      <c r="R21" s="104"/>
      <c r="S21" s="111">
        <f t="shared" si="5"/>
        <v>0.51736111111111116</v>
      </c>
      <c r="T21" s="112">
        <f t="shared" si="1"/>
        <v>12.416666666666668</v>
      </c>
      <c r="U21" s="88">
        <f t="shared" si="2"/>
        <v>0.4826388888888889</v>
      </c>
      <c r="V21" s="121">
        <f t="shared" si="3"/>
        <v>0</v>
      </c>
      <c r="W21" s="122">
        <f t="shared" si="4"/>
        <v>0.4826388888888889</v>
      </c>
      <c r="X21" s="92"/>
      <c r="Y21" s="155"/>
      <c r="Z21" s="62">
        <f>SUM(($J$13+C21)+($L$13-E12))</f>
        <v>1.3923611111111112</v>
      </c>
      <c r="AB21" s="27"/>
    </row>
    <row r="22" spans="1:28" x14ac:dyDescent="0.2">
      <c r="A22" s="2"/>
      <c r="B22" s="143" t="s">
        <v>64</v>
      </c>
      <c r="C22" s="39">
        <v>0.31944444444444442</v>
      </c>
      <c r="D22" s="152" t="s">
        <v>59</v>
      </c>
      <c r="E22" s="155">
        <v>0.82986111111111116</v>
      </c>
      <c r="F22" s="40">
        <f t="shared" si="0"/>
        <v>0.51041666666666674</v>
      </c>
      <c r="G22" s="152"/>
      <c r="H22" s="152" t="s">
        <v>59</v>
      </c>
      <c r="I22" s="153"/>
      <c r="J22" s="154"/>
      <c r="K22" s="154" t="s">
        <v>59</v>
      </c>
      <c r="L22" s="91"/>
      <c r="M22" s="24"/>
      <c r="N22" s="154" t="s">
        <v>59</v>
      </c>
      <c r="O22" s="154"/>
      <c r="P22" s="24">
        <v>0.51041666666666663</v>
      </c>
      <c r="Q22" s="154" t="s">
        <v>59</v>
      </c>
      <c r="R22" s="94">
        <v>0.53472222222222221</v>
      </c>
      <c r="S22" s="108">
        <f t="shared" si="5"/>
        <v>0.51041666666666674</v>
      </c>
      <c r="T22" s="109">
        <f t="shared" si="1"/>
        <v>11.666666666666668</v>
      </c>
      <c r="U22" s="78">
        <f t="shared" si="2"/>
        <v>0.48958333333333326</v>
      </c>
      <c r="V22" s="100">
        <f t="shared" si="3"/>
        <v>0</v>
      </c>
      <c r="W22" s="101">
        <f t="shared" si="4"/>
        <v>0.48958333333333326</v>
      </c>
      <c r="X22" s="92"/>
      <c r="Y22" s="155"/>
      <c r="Z22" s="26">
        <f>SUM(($J$13+C22)+($L$13-E21))</f>
        <v>0.40972222222222221</v>
      </c>
      <c r="AB22" s="27"/>
    </row>
    <row r="23" spans="1:28" ht="13.5" thickBot="1" x14ac:dyDescent="0.25">
      <c r="A23" s="2"/>
      <c r="B23" s="144" t="s">
        <v>65</v>
      </c>
      <c r="C23" s="39">
        <v>0.36458333333333331</v>
      </c>
      <c r="D23" s="152" t="s">
        <v>59</v>
      </c>
      <c r="E23" s="155">
        <v>0.87152777777777779</v>
      </c>
      <c r="F23" s="40">
        <f t="shared" si="0"/>
        <v>0.50694444444444442</v>
      </c>
      <c r="G23" s="152"/>
      <c r="H23" s="152" t="s">
        <v>59</v>
      </c>
      <c r="I23" s="153"/>
      <c r="J23" s="28"/>
      <c r="K23" s="28" t="s">
        <v>59</v>
      </c>
      <c r="L23" s="90"/>
      <c r="M23" s="118"/>
      <c r="N23" s="28" t="s">
        <v>59</v>
      </c>
      <c r="O23" s="28"/>
      <c r="P23" s="118"/>
      <c r="Q23" s="28" t="s">
        <v>59</v>
      </c>
      <c r="R23" s="93"/>
      <c r="S23" s="108">
        <f t="shared" si="5"/>
        <v>0.50694444444444442</v>
      </c>
      <c r="T23" s="109">
        <f t="shared" si="1"/>
        <v>12.166666666666666</v>
      </c>
      <c r="U23" s="78">
        <f t="shared" si="2"/>
        <v>0.49305555555555552</v>
      </c>
      <c r="V23" s="100">
        <f t="shared" si="3"/>
        <v>0</v>
      </c>
      <c r="W23" s="101">
        <f t="shared" si="4"/>
        <v>0.49305555555555552</v>
      </c>
      <c r="X23" s="92"/>
      <c r="Y23" s="3"/>
      <c r="Z23" s="32">
        <f>SUM(($J$13+C23)+($L$13-E22))</f>
        <v>0.5347222222222221</v>
      </c>
      <c r="AB23" s="27"/>
    </row>
    <row r="24" spans="1:28" ht="13.5" thickBot="1" x14ac:dyDescent="0.25">
      <c r="A24" s="2"/>
      <c r="B24" s="2"/>
      <c r="C24" s="12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95">
        <f>SUM(S16:S19,S21:S23)*24</f>
        <v>85.75</v>
      </c>
      <c r="T24" s="107">
        <f>SUM(T16:T19,T21:T23)</f>
        <v>80.833333333333343</v>
      </c>
      <c r="U24" s="3"/>
      <c r="V24" s="2"/>
      <c r="W24" s="30">
        <f>SUM(W16:W19,W21:W23)*24</f>
        <v>82.25</v>
      </c>
      <c r="X24" s="31"/>
      <c r="Y24" s="31"/>
      <c r="Z24" s="33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U25" s="3"/>
      <c r="V25" s="2"/>
      <c r="W25" s="2"/>
      <c r="X25" s="2"/>
      <c r="Y25" s="2"/>
      <c r="Z25" s="2"/>
    </row>
    <row r="26" spans="1:28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</row>
    <row r="27" spans="1:28" x14ac:dyDescent="0.2">
      <c r="A27" s="2"/>
      <c r="B27" s="80" t="s">
        <v>77</v>
      </c>
      <c r="C27" s="159">
        <v>0.5625</v>
      </c>
      <c r="D27" s="54" t="s">
        <v>59</v>
      </c>
      <c r="E27" s="82">
        <v>0.83333333333333337</v>
      </c>
      <c r="F27" s="55">
        <f t="shared" ref="F27:F33" si="12">(E27-C27)</f>
        <v>0.27083333333333337</v>
      </c>
      <c r="G27" s="54"/>
      <c r="H27" s="54" t="s">
        <v>59</v>
      </c>
      <c r="I27" s="56"/>
      <c r="J27" s="57"/>
      <c r="K27" s="57" t="s">
        <v>59</v>
      </c>
      <c r="L27" s="59"/>
      <c r="M27" s="57"/>
      <c r="N27" s="57" t="s">
        <v>59</v>
      </c>
      <c r="O27" s="59"/>
      <c r="P27" s="58"/>
      <c r="Q27" s="57" t="s">
        <v>59</v>
      </c>
      <c r="R27" s="94"/>
      <c r="S27" s="108">
        <f t="shared" ref="S27:S33" si="13">(F27-((I27-G27)))</f>
        <v>0.27083333333333337</v>
      </c>
      <c r="T27" s="115">
        <f t="shared" ref="T27:T33" si="14">(F27-((I27-G27)+(L27-J27)+(O27-M27)+(R27-P27)))*24</f>
        <v>6.5000000000000009</v>
      </c>
      <c r="U27" s="83">
        <f t="shared" ref="U27:U33" si="15">(($J$13+C27)+($L$13-E27))</f>
        <v>0.72916666666666663</v>
      </c>
      <c r="V27" s="100">
        <f t="shared" ref="V27:V33" si="16">(I27-G27)</f>
        <v>0</v>
      </c>
      <c r="W27" s="101">
        <f t="shared" ref="W27:W33" si="17">(V27+U27)</f>
        <v>0.72916666666666663</v>
      </c>
      <c r="X27" s="92"/>
      <c r="Y27" s="155"/>
      <c r="Z27" s="26">
        <v>0.61111111111111116</v>
      </c>
      <c r="AB27" s="27"/>
    </row>
    <row r="28" spans="1:28" x14ac:dyDescent="0.2">
      <c r="A28" s="2"/>
      <c r="B28" s="80" t="s">
        <v>79</v>
      </c>
      <c r="C28" s="45">
        <v>0.36458333333333331</v>
      </c>
      <c r="D28" s="152" t="s">
        <v>59</v>
      </c>
      <c r="E28" s="155">
        <v>0.85763888888888884</v>
      </c>
      <c r="F28" s="40">
        <f t="shared" ref="F28" si="18">(E28-C28)</f>
        <v>0.49305555555555552</v>
      </c>
      <c r="G28" s="152"/>
      <c r="H28" s="152" t="s">
        <v>59</v>
      </c>
      <c r="I28" s="153"/>
      <c r="J28" s="28"/>
      <c r="K28" s="154" t="s">
        <v>59</v>
      </c>
      <c r="L28" s="90"/>
      <c r="M28" s="28"/>
      <c r="N28" s="154" t="s">
        <v>59</v>
      </c>
      <c r="O28" s="90"/>
      <c r="P28" s="24"/>
      <c r="Q28" s="154" t="s">
        <v>59</v>
      </c>
      <c r="R28" s="94"/>
      <c r="S28" s="108">
        <f t="shared" ref="S28" si="19">(F28-((I28-G28)))</f>
        <v>0.49305555555555552</v>
      </c>
      <c r="T28" s="109">
        <f t="shared" ref="T28" si="20">(F28-((I28-G28)+(L28-J28)+(O28-M28)+(R28-P28)))*24</f>
        <v>11.833333333333332</v>
      </c>
      <c r="U28" s="78">
        <f t="shared" ref="U28" si="21">(($J$13+C28)+($L$13-E28))</f>
        <v>0.50694444444444442</v>
      </c>
      <c r="V28" s="100">
        <f t="shared" ref="V28" si="22">(I28-G28)</f>
        <v>0</v>
      </c>
      <c r="W28" s="101">
        <f t="shared" ref="W28" si="23">(V28+U28)</f>
        <v>0.50694444444444442</v>
      </c>
      <c r="X28" s="92"/>
      <c r="Y28" s="155"/>
      <c r="Z28" s="26">
        <f>SUM(($J$13+C28)+($L$13-E22))</f>
        <v>0.5347222222222221</v>
      </c>
      <c r="AB28" s="27"/>
    </row>
    <row r="29" spans="1:28" x14ac:dyDescent="0.2">
      <c r="A29" s="2"/>
      <c r="B29" s="80" t="s">
        <v>110</v>
      </c>
      <c r="C29" s="45">
        <v>0.36458333333333331</v>
      </c>
      <c r="D29" s="152" t="s">
        <v>59</v>
      </c>
      <c r="E29" s="155">
        <v>0.85763888888888884</v>
      </c>
      <c r="F29" s="40">
        <f t="shared" si="12"/>
        <v>0.49305555555555552</v>
      </c>
      <c r="G29" s="152"/>
      <c r="H29" s="152" t="s">
        <v>59</v>
      </c>
      <c r="I29" s="153"/>
      <c r="J29" s="28"/>
      <c r="K29" s="154" t="s">
        <v>59</v>
      </c>
      <c r="L29" s="90"/>
      <c r="M29" s="28"/>
      <c r="N29" s="154" t="s">
        <v>59</v>
      </c>
      <c r="O29" s="90"/>
      <c r="P29" s="24"/>
      <c r="Q29" s="154" t="s">
        <v>59</v>
      </c>
      <c r="R29" s="94"/>
      <c r="S29" s="108">
        <f t="shared" si="13"/>
        <v>0.49305555555555552</v>
      </c>
      <c r="T29" s="109">
        <f t="shared" si="14"/>
        <v>11.833333333333332</v>
      </c>
      <c r="U29" s="78">
        <f t="shared" si="15"/>
        <v>0.50694444444444442</v>
      </c>
      <c r="V29" s="100">
        <f t="shared" si="16"/>
        <v>0</v>
      </c>
      <c r="W29" s="101">
        <f t="shared" si="17"/>
        <v>0.50694444444444442</v>
      </c>
      <c r="X29" s="92"/>
      <c r="Y29" s="155"/>
      <c r="Z29" s="26">
        <f>SUM(($J$13+C29)+($L$13-E28))</f>
        <v>0.50694444444444442</v>
      </c>
      <c r="AB29" s="27"/>
    </row>
    <row r="30" spans="1:28" x14ac:dyDescent="0.2">
      <c r="A30" s="2"/>
      <c r="B30" s="204" t="s">
        <v>93</v>
      </c>
      <c r="C30" s="39">
        <v>0.31944444444444442</v>
      </c>
      <c r="D30" s="152" t="s">
        <v>59</v>
      </c>
      <c r="E30" s="155">
        <v>0.69444444444444442</v>
      </c>
      <c r="F30" s="40">
        <f t="shared" si="12"/>
        <v>0.375</v>
      </c>
      <c r="G30" s="152"/>
      <c r="H30" s="152" t="s">
        <v>59</v>
      </c>
      <c r="I30" s="153"/>
      <c r="J30" s="154"/>
      <c r="K30" s="154" t="s">
        <v>59</v>
      </c>
      <c r="L30" s="91"/>
      <c r="M30" s="24"/>
      <c r="N30" s="154" t="s">
        <v>59</v>
      </c>
      <c r="O30" s="154"/>
      <c r="P30" s="24">
        <v>0.51041666666666663</v>
      </c>
      <c r="Q30" s="154" t="s">
        <v>59</v>
      </c>
      <c r="R30" s="94">
        <v>0.53472222222222221</v>
      </c>
      <c r="S30" s="108">
        <f t="shared" si="13"/>
        <v>0.375</v>
      </c>
      <c r="T30" s="109">
        <f t="shared" si="14"/>
        <v>8.4166666666666661</v>
      </c>
      <c r="U30" s="78">
        <f t="shared" si="15"/>
        <v>0.625</v>
      </c>
      <c r="V30" s="100">
        <f t="shared" si="16"/>
        <v>0</v>
      </c>
      <c r="W30" s="101">
        <f t="shared" si="17"/>
        <v>0.625</v>
      </c>
      <c r="X30" s="92"/>
      <c r="Y30" s="155"/>
      <c r="Z30" s="26">
        <f>SUM(($J$13+C30)+($L$13-E21))</f>
        <v>0.40972222222222221</v>
      </c>
      <c r="AB30" s="27"/>
    </row>
    <row r="31" spans="1:28" ht="13.5" thickBot="1" x14ac:dyDescent="0.25">
      <c r="A31" s="2"/>
      <c r="B31" s="272" t="s">
        <v>111</v>
      </c>
      <c r="C31" s="421">
        <v>0.21875</v>
      </c>
      <c r="D31" s="422" t="s">
        <v>59</v>
      </c>
      <c r="E31" s="423">
        <v>0.41319444444444442</v>
      </c>
      <c r="F31" s="424">
        <f t="shared" ref="F31" si="24">(E31-C31)</f>
        <v>0.19444444444444442</v>
      </c>
      <c r="G31" s="422"/>
      <c r="H31" s="422" t="s">
        <v>59</v>
      </c>
      <c r="I31" s="425"/>
      <c r="J31" s="85"/>
      <c r="K31" s="426" t="s">
        <v>59</v>
      </c>
      <c r="L31" s="87"/>
      <c r="M31" s="85"/>
      <c r="N31" s="426" t="s">
        <v>59</v>
      </c>
      <c r="O31" s="87"/>
      <c r="P31" s="428"/>
      <c r="Q31" s="426" t="s">
        <v>59</v>
      </c>
      <c r="R31" s="103"/>
      <c r="S31" s="110">
        <f t="shared" ref="S31" si="25">(F31-((I31-G31)))</f>
        <v>0.19444444444444442</v>
      </c>
      <c r="T31" s="113">
        <f t="shared" ref="T31" si="26">(F31-((I31-G31)+(L31-J31)+(O31-M31)+(R31-P31)))*24</f>
        <v>4.6666666666666661</v>
      </c>
      <c r="U31" s="427">
        <f t="shared" ref="U31" si="27">(($J$13+C31)+($L$13-E31))</f>
        <v>0.80555555555555558</v>
      </c>
      <c r="V31" s="119">
        <f t="shared" ref="V31" si="28">(I31-G31)</f>
        <v>0</v>
      </c>
      <c r="W31" s="120">
        <f t="shared" ref="W31" si="29">(V31+U31)</f>
        <v>0.80555555555555558</v>
      </c>
      <c r="X31" s="92"/>
      <c r="Y31" s="155"/>
      <c r="Z31" s="61">
        <f>SUM(($J$13+C31)+($L$13-E23))</f>
        <v>0.34722222222222221</v>
      </c>
      <c r="AB31" s="27"/>
    </row>
    <row r="32" spans="1:28" x14ac:dyDescent="0.2">
      <c r="A32" s="2"/>
      <c r="B32" s="273" t="s">
        <v>111</v>
      </c>
      <c r="C32" s="74">
        <v>0.3923611111111111</v>
      </c>
      <c r="D32" s="67" t="s">
        <v>59</v>
      </c>
      <c r="E32" s="75">
        <v>0.90972222222222221</v>
      </c>
      <c r="F32" s="68">
        <f t="shared" si="12"/>
        <v>0.51736111111111116</v>
      </c>
      <c r="G32" s="67"/>
      <c r="H32" s="67" t="s">
        <v>59</v>
      </c>
      <c r="I32" s="69"/>
      <c r="J32" s="70"/>
      <c r="K32" s="70" t="s">
        <v>59</v>
      </c>
      <c r="L32" s="72"/>
      <c r="M32" s="70"/>
      <c r="N32" s="70" t="s">
        <v>59</v>
      </c>
      <c r="O32" s="72"/>
      <c r="P32" s="71"/>
      <c r="Q32" s="70" t="s">
        <v>59</v>
      </c>
      <c r="R32" s="104"/>
      <c r="S32" s="111">
        <f t="shared" si="13"/>
        <v>0.51736111111111116</v>
      </c>
      <c r="T32" s="112">
        <f t="shared" si="14"/>
        <v>12.416666666666668</v>
      </c>
      <c r="U32" s="88">
        <f t="shared" si="15"/>
        <v>0.4826388888888889</v>
      </c>
      <c r="V32" s="121">
        <f t="shared" si="16"/>
        <v>0</v>
      </c>
      <c r="W32" s="122">
        <f t="shared" si="17"/>
        <v>0.4826388888888889</v>
      </c>
      <c r="X32" s="92"/>
      <c r="Y32" s="155"/>
      <c r="Z32" s="62">
        <f>SUM(($J$13+C32)+($L$13-E26))</f>
        <v>1.3923611111111112</v>
      </c>
      <c r="AB32" s="27"/>
    </row>
    <row r="33" spans="1:28" ht="13.5" thickBot="1" x14ac:dyDescent="0.25">
      <c r="A33" s="2"/>
      <c r="B33" s="272" t="s">
        <v>112</v>
      </c>
      <c r="C33" s="421">
        <v>0.21875</v>
      </c>
      <c r="D33" s="422" t="s">
        <v>59</v>
      </c>
      <c r="E33" s="423">
        <v>0.41319444444444442</v>
      </c>
      <c r="F33" s="424">
        <f t="shared" si="12"/>
        <v>0.19444444444444442</v>
      </c>
      <c r="G33" s="422"/>
      <c r="H33" s="422" t="s">
        <v>59</v>
      </c>
      <c r="I33" s="425"/>
      <c r="J33" s="85"/>
      <c r="K33" s="426" t="s">
        <v>59</v>
      </c>
      <c r="L33" s="87"/>
      <c r="M33" s="85"/>
      <c r="N33" s="426" t="s">
        <v>59</v>
      </c>
      <c r="O33" s="87"/>
      <c r="P33" s="428"/>
      <c r="Q33" s="426" t="s">
        <v>59</v>
      </c>
      <c r="R33" s="103"/>
      <c r="S33" s="110">
        <f t="shared" si="13"/>
        <v>0.19444444444444442</v>
      </c>
      <c r="T33" s="113">
        <f t="shared" si="14"/>
        <v>4.6666666666666661</v>
      </c>
      <c r="U33" s="427">
        <f t="shared" si="15"/>
        <v>0.80555555555555558</v>
      </c>
      <c r="V33" s="119">
        <f t="shared" si="16"/>
        <v>0</v>
      </c>
      <c r="W33" s="120">
        <f t="shared" si="17"/>
        <v>0.80555555555555558</v>
      </c>
      <c r="X33" s="92"/>
      <c r="Y33" s="155"/>
      <c r="Z33" s="61">
        <f>SUM(($J$13+C33)+($L$13-E23))</f>
        <v>0.34722222222222221</v>
      </c>
      <c r="AB33" s="27"/>
    </row>
    <row r="34" spans="1:28" x14ac:dyDescent="0.2">
      <c r="A34" s="2"/>
      <c r="B34" s="273" t="s">
        <v>112</v>
      </c>
      <c r="C34" s="74">
        <v>0.3923611111111111</v>
      </c>
      <c r="D34" s="67" t="s">
        <v>59</v>
      </c>
      <c r="E34" s="75">
        <v>0.90972222222222221</v>
      </c>
      <c r="F34" s="68">
        <f t="shared" ref="F34:F35" si="30">(E34-C34)</f>
        <v>0.51736111111111116</v>
      </c>
      <c r="G34" s="67"/>
      <c r="H34" s="67" t="s">
        <v>59</v>
      </c>
      <c r="I34" s="69"/>
      <c r="J34" s="70"/>
      <c r="K34" s="70" t="s">
        <v>59</v>
      </c>
      <c r="L34" s="72"/>
      <c r="M34" s="70"/>
      <c r="N34" s="70" t="s">
        <v>59</v>
      </c>
      <c r="O34" s="72"/>
      <c r="P34" s="71"/>
      <c r="Q34" s="70" t="s">
        <v>59</v>
      </c>
      <c r="R34" s="104"/>
      <c r="S34" s="111">
        <f t="shared" ref="S34:S35" si="31">(F34-((I34-G34)))</f>
        <v>0.51736111111111116</v>
      </c>
      <c r="T34" s="112">
        <f t="shared" ref="T34:T35" si="32">(F34-((I34-G34)+(L34-J34)+(O34-M34)+(R34-P34)))*24</f>
        <v>12.416666666666668</v>
      </c>
      <c r="U34" s="88">
        <f t="shared" ref="U34:U35" si="33">(($J$13+C34)+($L$13-E34))</f>
        <v>0.4826388888888889</v>
      </c>
      <c r="V34" s="121">
        <f t="shared" ref="V34:V35" si="34">(I34-G34)</f>
        <v>0</v>
      </c>
      <c r="W34" s="122">
        <f t="shared" ref="W34:W35" si="35">(V34+U34)</f>
        <v>0.4826388888888889</v>
      </c>
      <c r="X34" s="92"/>
      <c r="Y34" s="155"/>
      <c r="Z34" s="62">
        <f>SUM(($J$13+C34)+($L$13-E26))</f>
        <v>1.3923611111111112</v>
      </c>
      <c r="AB34" s="27"/>
    </row>
    <row r="35" spans="1:28" x14ac:dyDescent="0.2">
      <c r="A35" s="2"/>
      <c r="B35" s="80" t="s">
        <v>113</v>
      </c>
      <c r="C35" s="45">
        <v>0.24652777777777779</v>
      </c>
      <c r="D35" s="152" t="s">
        <v>59</v>
      </c>
      <c r="E35" s="155">
        <v>0.87847222222222221</v>
      </c>
      <c r="F35" s="40">
        <f t="shared" si="30"/>
        <v>0.63194444444444442</v>
      </c>
      <c r="G35" s="152">
        <v>0.51388888888888884</v>
      </c>
      <c r="H35" s="152" t="s">
        <v>59</v>
      </c>
      <c r="I35" s="153">
        <v>0.65277777777777779</v>
      </c>
      <c r="J35" s="28"/>
      <c r="K35" s="154" t="s">
        <v>59</v>
      </c>
      <c r="L35" s="90"/>
      <c r="M35" s="28"/>
      <c r="N35" s="154" t="s">
        <v>59</v>
      </c>
      <c r="O35" s="90"/>
      <c r="P35" s="24"/>
      <c r="Q35" s="154" t="s">
        <v>59</v>
      </c>
      <c r="R35" s="94"/>
      <c r="S35" s="108">
        <f t="shared" si="31"/>
        <v>0.49305555555555547</v>
      </c>
      <c r="T35" s="109">
        <f t="shared" si="32"/>
        <v>11.833333333333332</v>
      </c>
      <c r="U35" s="78">
        <f t="shared" si="33"/>
        <v>0.36805555555555558</v>
      </c>
      <c r="V35" s="100">
        <f t="shared" si="34"/>
        <v>0.13888888888888895</v>
      </c>
      <c r="W35" s="101">
        <f t="shared" si="35"/>
        <v>0.50694444444444453</v>
      </c>
      <c r="X35" s="92"/>
      <c r="Y35" s="155"/>
      <c r="Z35" s="26">
        <f>SUM(($J$13+C35)+($L$13-E23))</f>
        <v>0.375</v>
      </c>
      <c r="AB35" s="27"/>
    </row>
    <row r="38" spans="1:28" ht="13.5" thickBot="1" x14ac:dyDescent="0.25">
      <c r="A38" s="2"/>
      <c r="B38" s="2"/>
      <c r="C38" s="47" t="s">
        <v>114</v>
      </c>
      <c r="D38" s="2"/>
      <c r="E38" s="2"/>
      <c r="F38" s="2"/>
      <c r="G38" s="2"/>
      <c r="H38" s="2"/>
      <c r="I38" s="2"/>
      <c r="J38" s="2"/>
      <c r="K38" s="2"/>
      <c r="L38" s="2"/>
      <c r="M38" s="1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8" ht="13.5" hidden="1" thickBot="1" x14ac:dyDescent="0.25">
      <c r="A39" s="2"/>
      <c r="B39" s="2"/>
      <c r="C39" s="2"/>
      <c r="D39" s="2"/>
      <c r="E39" s="2"/>
      <c r="F39" s="2"/>
      <c r="G39" s="2"/>
      <c r="H39" s="2"/>
      <c r="I39" s="2"/>
      <c r="J39" s="18">
        <v>0</v>
      </c>
      <c r="K39" s="2"/>
      <c r="L39" s="18">
        <v>1</v>
      </c>
      <c r="M39" s="1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8" x14ac:dyDescent="0.2">
      <c r="A40" s="2"/>
      <c r="B40" s="48"/>
      <c r="C40" s="148"/>
      <c r="D40" s="49"/>
      <c r="E40" s="19" t="s">
        <v>40</v>
      </c>
      <c r="F40" s="146"/>
      <c r="G40" s="34"/>
      <c r="H40" s="35" t="s">
        <v>41</v>
      </c>
      <c r="I40" s="146"/>
      <c r="J40" s="20"/>
      <c r="K40" s="20" t="s">
        <v>42</v>
      </c>
      <c r="L40" s="116"/>
      <c r="M40" s="117"/>
      <c r="N40" s="20" t="s">
        <v>42</v>
      </c>
      <c r="O40" s="20"/>
      <c r="P40" s="117"/>
      <c r="Q40" s="20" t="s">
        <v>43</v>
      </c>
      <c r="R40" s="20"/>
      <c r="S40" s="21" t="s">
        <v>44</v>
      </c>
      <c r="T40" s="147" t="s">
        <v>45</v>
      </c>
      <c r="U40" s="148"/>
      <c r="V40" s="19" t="s">
        <v>46</v>
      </c>
      <c r="W40" s="147"/>
      <c r="X40" s="5"/>
      <c r="Y40" s="5"/>
      <c r="Z40" s="44" t="s">
        <v>47</v>
      </c>
      <c r="AB40" s="42" t="s">
        <v>33</v>
      </c>
    </row>
    <row r="41" spans="1:28" ht="13.5" thickBot="1" x14ac:dyDescent="0.25">
      <c r="A41" s="2"/>
      <c r="B41" s="50" t="s">
        <v>48</v>
      </c>
      <c r="C41" s="279"/>
      <c r="D41" s="51" t="s">
        <v>49</v>
      </c>
      <c r="E41" s="52"/>
      <c r="F41" s="38" t="s">
        <v>50</v>
      </c>
      <c r="G41" s="36" t="s">
        <v>51</v>
      </c>
      <c r="H41" s="36"/>
      <c r="I41" s="149" t="s">
        <v>51</v>
      </c>
      <c r="J41" s="150" t="s">
        <v>51</v>
      </c>
      <c r="K41" s="23"/>
      <c r="L41" s="23" t="s">
        <v>51</v>
      </c>
      <c r="M41" s="150" t="s">
        <v>51</v>
      </c>
      <c r="N41" s="23"/>
      <c r="O41" s="23" t="s">
        <v>51</v>
      </c>
      <c r="P41" s="150" t="s">
        <v>51</v>
      </c>
      <c r="Q41" s="23"/>
      <c r="R41" s="96" t="s">
        <v>51</v>
      </c>
      <c r="S41" s="97" t="s">
        <v>52</v>
      </c>
      <c r="T41" s="22" t="s">
        <v>53</v>
      </c>
      <c r="U41" s="22" t="s">
        <v>54</v>
      </c>
      <c r="V41" s="98" t="s">
        <v>55</v>
      </c>
      <c r="W41" s="99" t="s">
        <v>56</v>
      </c>
      <c r="X41" s="102"/>
      <c r="Y41" s="151"/>
      <c r="Z41" s="420" t="s">
        <v>57</v>
      </c>
      <c r="AB41" s="43"/>
    </row>
    <row r="42" spans="1:28" x14ac:dyDescent="0.2">
      <c r="A42" s="2"/>
      <c r="B42" s="143" t="s">
        <v>58</v>
      </c>
      <c r="C42" s="45">
        <v>0.24652777777777779</v>
      </c>
      <c r="D42" s="152" t="s">
        <v>59</v>
      </c>
      <c r="E42" s="155">
        <v>0.87847222222222221</v>
      </c>
      <c r="F42" s="40">
        <f t="shared" ref="F42:F49" si="36">(E42-C42)</f>
        <v>0.63194444444444442</v>
      </c>
      <c r="G42" s="152">
        <v>0.57291666666666663</v>
      </c>
      <c r="H42" s="152" t="s">
        <v>59</v>
      </c>
      <c r="I42" s="153">
        <v>0.68402777777777779</v>
      </c>
      <c r="J42" s="154"/>
      <c r="K42" s="154" t="s">
        <v>59</v>
      </c>
      <c r="L42" s="90"/>
      <c r="M42" s="118"/>
      <c r="N42" s="154" t="s">
        <v>59</v>
      </c>
      <c r="O42" s="154"/>
      <c r="P42" s="24"/>
      <c r="Q42" s="154" t="s">
        <v>59</v>
      </c>
      <c r="R42" s="94"/>
      <c r="S42" s="108">
        <f t="shared" ref="S42:S49" si="37">(F42-((I42-G42)))</f>
        <v>0.52083333333333326</v>
      </c>
      <c r="T42" s="109">
        <f t="shared" ref="T42:T49" si="38">(F42-((I42-G42)+(L42-J42)+(O42-M42)+(R42-P42)))*24</f>
        <v>12.499999999999998</v>
      </c>
      <c r="U42" s="78">
        <f t="shared" ref="U42:U49" si="39">(($J$13+C42)+($L$13-E42))</f>
        <v>0.36805555555555558</v>
      </c>
      <c r="V42" s="100">
        <f t="shared" ref="V42:V49" si="40">(I42-G42)</f>
        <v>0.11111111111111116</v>
      </c>
      <c r="W42" s="101">
        <f t="shared" ref="W42:W49" si="41">(V42+U42)</f>
        <v>0.47916666666666674</v>
      </c>
      <c r="X42" s="92"/>
      <c r="Y42" s="155"/>
      <c r="Z42" s="26">
        <f>SUM(($J$13+C42)+($L$13-E49))</f>
        <v>0.47916666666666663</v>
      </c>
      <c r="AB42" s="27"/>
    </row>
    <row r="43" spans="1:28" x14ac:dyDescent="0.2">
      <c r="A43" s="2"/>
      <c r="B43" s="143" t="s">
        <v>60</v>
      </c>
      <c r="C43" s="45">
        <v>0.22916666666666666</v>
      </c>
      <c r="D43" s="152" t="s">
        <v>59</v>
      </c>
      <c r="E43" s="155">
        <v>0.79166666666666663</v>
      </c>
      <c r="F43" s="40">
        <f t="shared" si="36"/>
        <v>0.5625</v>
      </c>
      <c r="G43" s="152">
        <v>0.40277777777777779</v>
      </c>
      <c r="H43" s="152" t="s">
        <v>59</v>
      </c>
      <c r="I43" s="153">
        <v>0.52777777777777779</v>
      </c>
      <c r="J43" s="28"/>
      <c r="K43" s="154" t="s">
        <v>59</v>
      </c>
      <c r="L43" s="90"/>
      <c r="M43" s="158">
        <v>0.57291666666666663</v>
      </c>
      <c r="N43" s="154" t="s">
        <v>59</v>
      </c>
      <c r="O43" s="28">
        <v>0.65277777777777779</v>
      </c>
      <c r="P43" s="24"/>
      <c r="Q43" s="154" t="s">
        <v>59</v>
      </c>
      <c r="R43" s="94"/>
      <c r="S43" s="108">
        <f t="shared" si="37"/>
        <v>0.4375</v>
      </c>
      <c r="T43" s="109">
        <f t="shared" si="38"/>
        <v>8.5833333333333321</v>
      </c>
      <c r="U43" s="78">
        <f t="shared" si="39"/>
        <v>0.4375</v>
      </c>
      <c r="V43" s="100">
        <f t="shared" si="40"/>
        <v>0.125</v>
      </c>
      <c r="W43" s="101">
        <f t="shared" si="41"/>
        <v>0.5625</v>
      </c>
      <c r="X43" s="92"/>
      <c r="Y43" s="155"/>
      <c r="Z43" s="26">
        <f>SUM(($J$13+C43)+($L$13-E42))</f>
        <v>0.35069444444444442</v>
      </c>
      <c r="AB43" s="27"/>
    </row>
    <row r="44" spans="1:28" x14ac:dyDescent="0.2">
      <c r="A44" s="2"/>
      <c r="B44" s="144" t="s">
        <v>61</v>
      </c>
      <c r="C44" s="45">
        <v>0.20833333333333334</v>
      </c>
      <c r="D44" s="152" t="s">
        <v>59</v>
      </c>
      <c r="E44" s="155">
        <v>0.87847222222222221</v>
      </c>
      <c r="F44" s="40">
        <f t="shared" si="36"/>
        <v>0.67013888888888884</v>
      </c>
      <c r="G44" s="152">
        <v>0.51388888888888884</v>
      </c>
      <c r="H44" s="152" t="s">
        <v>59</v>
      </c>
      <c r="I44" s="153">
        <v>0.65277777777777779</v>
      </c>
      <c r="J44" s="28"/>
      <c r="K44" s="154" t="s">
        <v>59</v>
      </c>
      <c r="L44" s="90"/>
      <c r="M44" s="118"/>
      <c r="N44" s="154" t="s">
        <v>59</v>
      </c>
      <c r="O44" s="28"/>
      <c r="P44" s="118"/>
      <c r="Q44" s="28" t="s">
        <v>59</v>
      </c>
      <c r="R44" s="94"/>
      <c r="S44" s="108">
        <f t="shared" si="37"/>
        <v>0.53124999999999989</v>
      </c>
      <c r="T44" s="109">
        <f t="shared" si="38"/>
        <v>12.749999999999996</v>
      </c>
      <c r="U44" s="78">
        <f t="shared" si="39"/>
        <v>0.32986111111111116</v>
      </c>
      <c r="V44" s="100">
        <f t="shared" si="40"/>
        <v>0.13888888888888895</v>
      </c>
      <c r="W44" s="101">
        <f t="shared" si="41"/>
        <v>0.46875000000000011</v>
      </c>
      <c r="X44" s="92"/>
      <c r="Y44" s="155"/>
      <c r="Z44" s="26">
        <f>SUM(($J$13+C44)+($L$13-E43))</f>
        <v>0.41666666666666674</v>
      </c>
      <c r="AB44" s="27"/>
    </row>
    <row r="45" spans="1:28" ht="13.5" thickBot="1" x14ac:dyDescent="0.25">
      <c r="A45" s="2"/>
      <c r="B45" s="242" t="s">
        <v>62</v>
      </c>
      <c r="C45" s="421">
        <v>0.22916666666666666</v>
      </c>
      <c r="D45" s="422" t="s">
        <v>59</v>
      </c>
      <c r="E45" s="423">
        <v>0.52430555555555558</v>
      </c>
      <c r="F45" s="424">
        <f t="shared" si="36"/>
        <v>0.29513888888888895</v>
      </c>
      <c r="G45" s="422"/>
      <c r="H45" s="422" t="s">
        <v>59</v>
      </c>
      <c r="I45" s="425"/>
      <c r="J45" s="85"/>
      <c r="K45" s="426" t="s">
        <v>59</v>
      </c>
      <c r="L45" s="87"/>
      <c r="M45" s="86"/>
      <c r="N45" s="426" t="s">
        <v>59</v>
      </c>
      <c r="O45" s="85"/>
      <c r="P45" s="86"/>
      <c r="Q45" s="85" t="s">
        <v>59</v>
      </c>
      <c r="R45" s="103"/>
      <c r="S45" s="110">
        <f t="shared" si="37"/>
        <v>0.29513888888888895</v>
      </c>
      <c r="T45" s="113">
        <f t="shared" si="38"/>
        <v>7.0833333333333348</v>
      </c>
      <c r="U45" s="427">
        <f t="shared" si="39"/>
        <v>0.70486111111111105</v>
      </c>
      <c r="V45" s="119">
        <f t="shared" si="40"/>
        <v>0</v>
      </c>
      <c r="W45" s="120">
        <f t="shared" si="41"/>
        <v>0.70486111111111105</v>
      </c>
      <c r="X45" s="92"/>
      <c r="Y45" s="155"/>
      <c r="Z45" s="61">
        <f>SUM(($J$13+C45)+($L$13-E44))</f>
        <v>0.35069444444444442</v>
      </c>
      <c r="AB45" s="27"/>
    </row>
    <row r="46" spans="1:28" x14ac:dyDescent="0.2">
      <c r="A46" s="2"/>
      <c r="B46" s="29" t="s">
        <v>109</v>
      </c>
      <c r="C46" s="187">
        <v>0.71527777777777779</v>
      </c>
      <c r="D46" s="188" t="s">
        <v>59</v>
      </c>
      <c r="E46" s="189">
        <v>0.97916666666666663</v>
      </c>
      <c r="F46" s="190">
        <f t="shared" si="36"/>
        <v>0.26388888888888884</v>
      </c>
      <c r="G46" s="188"/>
      <c r="H46" s="188" t="s">
        <v>59</v>
      </c>
      <c r="I46" s="191"/>
      <c r="J46" s="192"/>
      <c r="K46" s="192" t="s">
        <v>59</v>
      </c>
      <c r="L46" s="193"/>
      <c r="M46" s="194">
        <v>0.76041666666666663</v>
      </c>
      <c r="N46" s="192" t="s">
        <v>59</v>
      </c>
      <c r="O46" s="192">
        <v>0.81597222222222221</v>
      </c>
      <c r="P46" s="194"/>
      <c r="Q46" s="192" t="s">
        <v>59</v>
      </c>
      <c r="R46" s="104"/>
      <c r="S46" s="111">
        <f t="shared" si="37"/>
        <v>0.26388888888888884</v>
      </c>
      <c r="T46" s="195">
        <f t="shared" si="38"/>
        <v>4.9999999999999982</v>
      </c>
      <c r="U46" s="196">
        <f t="shared" si="39"/>
        <v>0.73611111111111116</v>
      </c>
      <c r="V46" s="121">
        <f t="shared" si="40"/>
        <v>0</v>
      </c>
      <c r="W46" s="122">
        <f t="shared" si="41"/>
        <v>0.73611111111111116</v>
      </c>
      <c r="X46" s="92"/>
      <c r="Y46" s="155"/>
      <c r="Z46" s="181">
        <f>SUM(($J$13+C46)+($L$13-E38))</f>
        <v>1.7152777777777777</v>
      </c>
      <c r="AB46" s="27"/>
    </row>
    <row r="47" spans="1:28" x14ac:dyDescent="0.2">
      <c r="A47" s="2"/>
      <c r="B47" s="239" t="s">
        <v>63</v>
      </c>
      <c r="C47" s="81">
        <v>0.22916666666666666</v>
      </c>
      <c r="D47" s="54" t="s">
        <v>59</v>
      </c>
      <c r="E47" s="82">
        <v>0.90972222222222221</v>
      </c>
      <c r="F47" s="55">
        <f t="shared" si="36"/>
        <v>0.68055555555555558</v>
      </c>
      <c r="G47" s="54">
        <v>0.58680555555555558</v>
      </c>
      <c r="H47" s="54" t="s">
        <v>59</v>
      </c>
      <c r="I47" s="56">
        <v>0.6875</v>
      </c>
      <c r="J47" s="57"/>
      <c r="K47" s="57" t="s">
        <v>59</v>
      </c>
      <c r="L47" s="59"/>
      <c r="M47" s="58"/>
      <c r="N47" s="57" t="s">
        <v>59</v>
      </c>
      <c r="O47" s="57"/>
      <c r="P47" s="58"/>
      <c r="Q47" s="57" t="s">
        <v>59</v>
      </c>
      <c r="R47" s="94"/>
      <c r="S47" s="108">
        <f t="shared" si="37"/>
        <v>0.57986111111111116</v>
      </c>
      <c r="T47" s="115">
        <f t="shared" si="38"/>
        <v>13.916666666666668</v>
      </c>
      <c r="U47" s="83">
        <f t="shared" si="39"/>
        <v>0.31944444444444442</v>
      </c>
      <c r="V47" s="100">
        <f t="shared" si="40"/>
        <v>0.10069444444444442</v>
      </c>
      <c r="W47" s="101">
        <f t="shared" si="41"/>
        <v>0.42013888888888884</v>
      </c>
      <c r="X47" s="92"/>
      <c r="Y47" s="155"/>
      <c r="Z47" s="139">
        <f>SUM(($J$13+C47)+($L$13-E46))</f>
        <v>0.25</v>
      </c>
      <c r="AB47" s="27"/>
    </row>
    <row r="48" spans="1:28" x14ac:dyDescent="0.2">
      <c r="A48" s="2"/>
      <c r="B48" s="143" t="s">
        <v>64</v>
      </c>
      <c r="C48" s="39">
        <v>0.31944444444444442</v>
      </c>
      <c r="D48" s="152" t="s">
        <v>59</v>
      </c>
      <c r="E48" s="155">
        <v>0.82986111111111116</v>
      </c>
      <c r="F48" s="40">
        <f t="shared" si="36"/>
        <v>0.51041666666666674</v>
      </c>
      <c r="G48" s="152"/>
      <c r="H48" s="152" t="s">
        <v>59</v>
      </c>
      <c r="I48" s="153"/>
      <c r="J48" s="154"/>
      <c r="K48" s="154" t="s">
        <v>59</v>
      </c>
      <c r="L48" s="91"/>
      <c r="M48" s="24">
        <v>0.51041666666666663</v>
      </c>
      <c r="N48" s="154" t="s">
        <v>59</v>
      </c>
      <c r="O48" s="154">
        <v>0.64930555555555558</v>
      </c>
      <c r="P48" s="24"/>
      <c r="Q48" s="154" t="s">
        <v>59</v>
      </c>
      <c r="R48" s="94"/>
      <c r="S48" s="108">
        <f t="shared" si="37"/>
        <v>0.51041666666666674</v>
      </c>
      <c r="T48" s="109">
        <f t="shared" si="38"/>
        <v>8.9166666666666679</v>
      </c>
      <c r="U48" s="78">
        <f t="shared" si="39"/>
        <v>0.48958333333333326</v>
      </c>
      <c r="V48" s="100">
        <f t="shared" si="40"/>
        <v>0</v>
      </c>
      <c r="W48" s="101">
        <f t="shared" si="41"/>
        <v>0.48958333333333326</v>
      </c>
      <c r="X48" s="92"/>
      <c r="Y48" s="155"/>
      <c r="Z48" s="26">
        <f>SUM(($J$13+C48)+($L$13-E47))</f>
        <v>0.40972222222222221</v>
      </c>
      <c r="AB48" s="27"/>
    </row>
    <row r="49" spans="1:28" ht="13.5" thickBot="1" x14ac:dyDescent="0.25">
      <c r="A49" s="2"/>
      <c r="B49" s="144" t="s">
        <v>65</v>
      </c>
      <c r="C49" s="39">
        <v>0.36458333333333331</v>
      </c>
      <c r="D49" s="152" t="s">
        <v>59</v>
      </c>
      <c r="E49" s="152">
        <v>0.76736111111111116</v>
      </c>
      <c r="F49" s="40">
        <f t="shared" si="36"/>
        <v>0.40277777777777785</v>
      </c>
      <c r="G49" s="152"/>
      <c r="H49" s="152" t="s">
        <v>59</v>
      </c>
      <c r="I49" s="153"/>
      <c r="J49" s="28"/>
      <c r="K49" s="28" t="s">
        <v>59</v>
      </c>
      <c r="L49" s="90"/>
      <c r="M49" s="118"/>
      <c r="N49" s="28" t="s">
        <v>59</v>
      </c>
      <c r="O49" s="28"/>
      <c r="P49" s="118"/>
      <c r="Q49" s="28" t="s">
        <v>59</v>
      </c>
      <c r="R49" s="93"/>
      <c r="S49" s="108">
        <f t="shared" si="37"/>
        <v>0.40277777777777785</v>
      </c>
      <c r="T49" s="109">
        <f t="shared" si="38"/>
        <v>9.6666666666666679</v>
      </c>
      <c r="U49" s="78">
        <f t="shared" si="39"/>
        <v>0.5972222222222221</v>
      </c>
      <c r="V49" s="100">
        <f t="shared" si="40"/>
        <v>0</v>
      </c>
      <c r="W49" s="101">
        <f t="shared" si="41"/>
        <v>0.5972222222222221</v>
      </c>
      <c r="X49" s="92"/>
      <c r="Y49" s="3"/>
      <c r="Z49" s="32">
        <f>SUM(($J$13+C49)+($L$13-E48))</f>
        <v>0.5347222222222221</v>
      </c>
      <c r="AB49" s="27"/>
    </row>
    <row r="50" spans="1:28" ht="13.5" thickBot="1" x14ac:dyDescent="0.25">
      <c r="A50" s="2"/>
      <c r="B50" s="2"/>
      <c r="C50" s="12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95">
        <f>SUM(S42:S45,S47:S49)*24</f>
        <v>78.666666666666657</v>
      </c>
      <c r="T50" s="107">
        <f>SUM(T42:T45,T47:T49)</f>
        <v>73.416666666666671</v>
      </c>
      <c r="U50" s="3"/>
      <c r="V50" s="2"/>
      <c r="W50" s="30">
        <f>SUM(W42:W45,W47:W49)*24</f>
        <v>89.333333333333343</v>
      </c>
      <c r="X50" s="31"/>
      <c r="Y50" s="31"/>
      <c r="Z50" s="33"/>
    </row>
    <row r="51" spans="1:2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U51" s="3"/>
      <c r="V51" s="2"/>
      <c r="W51" s="2"/>
      <c r="X51" s="2"/>
      <c r="Y51" s="2"/>
      <c r="Z51" s="2"/>
    </row>
  </sheetData>
  <pageMargins left="0.7" right="0.7" top="0.75" bottom="0.75" header="0.3" footer="0.3"/>
  <pageSetup paperSize="9" scale="98" fitToHeight="0" orientation="landscape" horizontalDpi="4294967293" verticalDpi="1200" r:id="rId1"/>
  <headerFooter>
    <oddFooter xml:space="preserve">&amp;C_x000D_&amp;1#&amp;"Calibri"&amp;10&amp;KFF0000  C1 - Intern </oddFooter>
  </headerFooter>
  <rowBreaks count="1" manualBreakCount="1">
    <brk id="37" max="27" man="1"/>
  </rowBreaks>
  <ignoredErrors>
    <ignoredError sqref="Z5 T5" numberStoredAsText="1"/>
    <ignoredError sqref="Z21 Z4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49a2378-73c7-4e4c-bff8-b85a2f404b86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ffbffb-2964-4999-a107-4f186ecb4170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A58B5573F264AAA75D0FB76AD1FF2" ma:contentTypeVersion="22" ma:contentTypeDescription="Create a new document." ma:contentTypeScope="" ma:versionID="5866cb1e362b2d7894a196f47aa11784">
  <xsd:schema xmlns:xsd="http://www.w3.org/2001/XMLSchema" xmlns:xs="http://www.w3.org/2001/XMLSchema" xmlns:p="http://schemas.microsoft.com/office/2006/metadata/properties" xmlns:ns2="d1ffbffb-2964-4999-a107-4f186ecb4170" xmlns:ns3="0a364eea-67ea-455f-9675-6b218db9dfb1" xmlns:ns4="980361dc-455c-4c3f-ad8b-86e9c116be35" targetNamespace="http://schemas.microsoft.com/office/2006/metadata/properties" ma:root="true" ma:fieldsID="71c63356277be026431cd92936ad8f86" ns2:_="" ns3:_="" ns4:_="">
    <xsd:import namespace="d1ffbffb-2964-4999-a107-4f186ecb4170"/>
    <xsd:import namespace="0a364eea-67ea-455f-9675-6b218db9dfb1"/>
    <xsd:import namespace="980361dc-455c-4c3f-ad8b-86e9c116be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fbffb-2964-4999-a107-4f186ecb4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c1f880b-9203-47a3-8915-8040684b7051}" ma:internalName="TaxCatchAll" ma:showField="CatchAllData" ma:web="980361dc-455c-4c3f-ad8b-86e9c116be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361dc-455c-4c3f-ad8b-86e9c116be3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D6E65-28AD-43C1-A58B-F38E0EEDC33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91A1230-65D4-4A21-9D1E-02014D236983}">
  <ds:schemaRefs>
    <ds:schemaRef ds:uri="http://schemas.microsoft.com/office/2006/metadata/properties"/>
    <ds:schemaRef ds:uri="http://schemas.microsoft.com/office/infopath/2007/PartnerControls"/>
    <ds:schemaRef ds:uri="d1ffbffb-2964-4999-a107-4f186ecb4170"/>
    <ds:schemaRef ds:uri="0a364eea-67ea-455f-9675-6b218db9dfb1"/>
  </ds:schemaRefs>
</ds:datastoreItem>
</file>

<file path=customXml/itemProps3.xml><?xml version="1.0" encoding="utf-8"?>
<ds:datastoreItem xmlns:ds="http://schemas.openxmlformats.org/officeDocument/2006/customXml" ds:itemID="{0030A256-F251-4502-8554-731968F2C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fbffb-2964-4999-a107-4f186ecb4170"/>
    <ds:schemaRef ds:uri="0a364eea-67ea-455f-9675-6b218db9dfb1"/>
    <ds:schemaRef ds:uri="980361dc-455c-4c3f-ad8b-86e9c116be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A428FCF-1080-4119-B6D7-AEEA27C371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38</vt:i4>
      </vt:variant>
      <vt:variant>
        <vt:lpstr>Namngivna områden</vt:lpstr>
      </vt:variant>
      <vt:variant>
        <vt:i4>37</vt:i4>
      </vt:variant>
    </vt:vector>
  </HeadingPairs>
  <TitlesOfParts>
    <vt:vector size="75" baseType="lpstr">
      <vt:lpstr>Ändringslogg</vt:lpstr>
      <vt:lpstr>Norrskär</vt:lpstr>
      <vt:lpstr>Storskär</vt:lpstr>
      <vt:lpstr>Västan</vt:lpstr>
      <vt:lpstr>Waxholm I</vt:lpstr>
      <vt:lpstr>Waxholm II</vt:lpstr>
      <vt:lpstr>Skärgården</vt:lpstr>
      <vt:lpstr>Roslagen</vt:lpstr>
      <vt:lpstr>Vindöga</vt:lpstr>
      <vt:lpstr>Solöga</vt:lpstr>
      <vt:lpstr>Värmdö</vt:lpstr>
      <vt:lpstr>Vånö</vt:lpstr>
      <vt:lpstr>Väddö</vt:lpstr>
      <vt:lpstr>Viberö</vt:lpstr>
      <vt:lpstr>Vaxö</vt:lpstr>
      <vt:lpstr>Saxaren</vt:lpstr>
      <vt:lpstr>Söderarm</vt:lpstr>
      <vt:lpstr>Sandhamn</vt:lpstr>
      <vt:lpstr>Dalarö</vt:lpstr>
      <vt:lpstr>Nämdö</vt:lpstr>
      <vt:lpstr>Gällnö</vt:lpstr>
      <vt:lpstr>Yxlan</vt:lpstr>
      <vt:lpstr>Skraken</vt:lpstr>
      <vt:lpstr>Viggen</vt:lpstr>
      <vt:lpstr>Sjögull</vt:lpstr>
      <vt:lpstr>Sjöbris</vt:lpstr>
      <vt:lpstr>Riddarfjärden</vt:lpstr>
      <vt:lpstr>Sunnan</vt:lpstr>
      <vt:lpstr>Rex</vt:lpstr>
      <vt:lpstr>Östan</vt:lpstr>
      <vt:lpstr>Dux</vt:lpstr>
      <vt:lpstr>Mysing</vt:lpstr>
      <vt:lpstr>Utö Express</vt:lpstr>
      <vt:lpstr>Silverö</vt:lpstr>
      <vt:lpstr>Lux</vt:lpstr>
      <vt:lpstr>Skarpö</vt:lpstr>
      <vt:lpstr>Silverpilen</vt:lpstr>
      <vt:lpstr>Lusca</vt:lpstr>
      <vt:lpstr>Dalarö!Utskriftsområde</vt:lpstr>
      <vt:lpstr>Dux!Utskriftsområde</vt:lpstr>
      <vt:lpstr>Gällnö!Utskriftsområde</vt:lpstr>
      <vt:lpstr>Lusca!Utskriftsområde</vt:lpstr>
      <vt:lpstr>Lux!Utskriftsområde</vt:lpstr>
      <vt:lpstr>Mysing!Utskriftsområde</vt:lpstr>
      <vt:lpstr>Norrskär!Utskriftsområde</vt:lpstr>
      <vt:lpstr>Nämdö!Utskriftsområde</vt:lpstr>
      <vt:lpstr>Rex!Utskriftsområde</vt:lpstr>
      <vt:lpstr>Riddarfjärden!Utskriftsområde</vt:lpstr>
      <vt:lpstr>Roslagen!Utskriftsområde</vt:lpstr>
      <vt:lpstr>Sandhamn!Utskriftsområde</vt:lpstr>
      <vt:lpstr>Saxaren!Utskriftsområde</vt:lpstr>
      <vt:lpstr>Silverpilen!Utskriftsområde</vt:lpstr>
      <vt:lpstr>Silverö!Utskriftsområde</vt:lpstr>
      <vt:lpstr>Sjöbris!Utskriftsområde</vt:lpstr>
      <vt:lpstr>Sjögull!Utskriftsområde</vt:lpstr>
      <vt:lpstr>Skarpö!Utskriftsområde</vt:lpstr>
      <vt:lpstr>Skraken!Utskriftsområde</vt:lpstr>
      <vt:lpstr>Skärgården!Utskriftsområde</vt:lpstr>
      <vt:lpstr>Solöga!Utskriftsområde</vt:lpstr>
      <vt:lpstr>Storskär!Utskriftsområde</vt:lpstr>
      <vt:lpstr>Sunnan!Utskriftsområde</vt:lpstr>
      <vt:lpstr>Söderarm!Utskriftsområde</vt:lpstr>
      <vt:lpstr>'Utö Express'!Utskriftsområde</vt:lpstr>
      <vt:lpstr>Vaxö!Utskriftsområde</vt:lpstr>
      <vt:lpstr>Viberö!Utskriftsområde</vt:lpstr>
      <vt:lpstr>Viggen!Utskriftsområde</vt:lpstr>
      <vt:lpstr>Vindöga!Utskriftsområde</vt:lpstr>
      <vt:lpstr>Vånö!Utskriftsområde</vt:lpstr>
      <vt:lpstr>Väddö!Utskriftsområde</vt:lpstr>
      <vt:lpstr>Värmdö!Utskriftsområde</vt:lpstr>
      <vt:lpstr>Västan!Utskriftsområde</vt:lpstr>
      <vt:lpstr>'Waxholm I'!Utskriftsområde</vt:lpstr>
      <vt:lpstr>'Waxholm II'!Utskriftsområde</vt:lpstr>
      <vt:lpstr>Yxlan!Utskriftsområde</vt:lpstr>
      <vt:lpstr>Östan!Utskriftsområde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Fryckstedt</dc:creator>
  <cp:keywords/>
  <dc:description/>
  <cp:lastModifiedBy>Joanna Franchi</cp:lastModifiedBy>
  <cp:revision/>
  <cp:lastPrinted>2025-12-22T10:08:47Z</cp:lastPrinted>
  <dcterms:created xsi:type="dcterms:W3CDTF">2016-08-22T18:37:15Z</dcterms:created>
  <dcterms:modified xsi:type="dcterms:W3CDTF">2026-02-03T11:21:08Z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dfcd7c-e158-497c-965a-b5f596ef5900_Enabled">
    <vt:lpwstr>true</vt:lpwstr>
  </property>
  <property fmtid="{D5CDD505-2E9C-101B-9397-08002B2CF9AE}" pid="3" name="MSIP_Label_d4dfcd7c-e158-497c-965a-b5f596ef5900_SetDate">
    <vt:lpwstr>2025-10-01T07:34:09Z</vt:lpwstr>
  </property>
  <property fmtid="{D5CDD505-2E9C-101B-9397-08002B2CF9AE}" pid="4" name="MSIP_Label_d4dfcd7c-e158-497c-965a-b5f596ef5900_Method">
    <vt:lpwstr>Standard</vt:lpwstr>
  </property>
  <property fmtid="{D5CDD505-2E9C-101B-9397-08002B2CF9AE}" pid="5" name="MSIP_Label_d4dfcd7c-e158-497c-965a-b5f596ef5900_Name">
    <vt:lpwstr>d4dfcd7c-e158-497c-965a-b5f596ef5900</vt:lpwstr>
  </property>
  <property fmtid="{D5CDD505-2E9C-101B-9397-08002B2CF9AE}" pid="6" name="MSIP_Label_d4dfcd7c-e158-497c-965a-b5f596ef5900_SiteId">
    <vt:lpwstr>b4518aa8-0d3e-4d10-bc77-4cd7dede3446</vt:lpwstr>
  </property>
  <property fmtid="{D5CDD505-2E9C-101B-9397-08002B2CF9AE}" pid="7" name="MSIP_Label_d4dfcd7c-e158-497c-965a-b5f596ef5900_ActionId">
    <vt:lpwstr>2c63c084-4d07-4e10-bc0a-8cc013ac28de</vt:lpwstr>
  </property>
  <property fmtid="{D5CDD505-2E9C-101B-9397-08002B2CF9AE}" pid="8" name="MSIP_Label_d4dfcd7c-e158-497c-965a-b5f596ef5900_ContentBits">
    <vt:lpwstr>3</vt:lpwstr>
  </property>
  <property fmtid="{D5CDD505-2E9C-101B-9397-08002B2CF9AE}" pid="9" name="MSIP_Label_d4dfcd7c-e158-497c-965a-b5f596ef5900_Tag">
    <vt:lpwstr>10, 3, 0, 1</vt:lpwstr>
  </property>
  <property fmtid="{D5CDD505-2E9C-101B-9397-08002B2CF9AE}" pid="10" name="ContentTypeId">
    <vt:lpwstr>0x0101002E0A58B5573F264AAA75D0FB76AD1FF2</vt:lpwstr>
  </property>
  <property fmtid="{D5CDD505-2E9C-101B-9397-08002B2CF9AE}" pid="11" name="MediaServiceImageTags">
    <vt:lpwstr/>
  </property>
</Properties>
</file>